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ustomStorage/customStorage.xml" ContentType="application/vnd.wps-officedocument.customStor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/>
  </bookViews>
  <sheets>
    <sheet name="机器" sheetId="2" r:id="rId1"/>
    <sheet name="交通" sheetId="3" r:id="rId2"/>
    <sheet name="建筑" sheetId="4" r:id="rId3"/>
    <sheet name="备用副本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E6ECB00C17474DCD8BEF22A57E41C4BF" descr="core_image_url__exec_download_98724650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5029200"/>
        </a:xfrm>
        <a:prstGeom prst="rect">
          <a:avLst/>
        </a:prstGeom>
      </xdr:spPr>
    </xdr:pic>
  </etc:cellImage>
  <etc:cellImage>
    <xdr:pic>
      <xdr:nvPicPr>
        <xdr:cNvPr id="42" name="ID_03051F88F87C4DFCB8172FB2976D579E" descr="core_image_url__exec_download_1775094967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5029200"/>
        </a:xfrm>
        <a:prstGeom prst="rect">
          <a:avLst/>
        </a:prstGeom>
      </xdr:spPr>
    </xdr:pic>
  </etc:cellImage>
  <etc:cellImage>
    <xdr:pic>
      <xdr:nvPicPr>
        <xdr:cNvPr id="14" name="ID_1F00BBE52A0E4F4796E1E9E0C2EE8C54" descr="core_image_url__exec_download_2288898276"/>
        <xdr:cNvPicPr/>
      </xdr:nvPicPr>
      <xdr:blipFill>
        <a:blip r:embed="rId3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12" name="ID_E8228A7B1A8A4AD1970E4139E93ABCCA" descr="core_image_url__exec_download_889798730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9" name="ID_07AB01214EC94729A3367BBDF101D0F4" descr="core_image_url__exec_download_1850487101"/>
        <xdr:cNvPicPr/>
      </xdr:nvPicPr>
      <xdr:blipFill>
        <a:blip r:embed="rId5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15" name="ID_919FC353632B4DF1B2E880703577AE33" descr="core_image_url__exec_download_2454060873"/>
        <xdr:cNvPicPr/>
      </xdr:nvPicPr>
      <xdr:blipFill>
        <a:blip r:embed="rId6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16" name="ID_F30931F3C2F44A34A76B49AF5CAB02EF" descr="core_image_url__exec_download_3367346783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19" name="ID_32E96544B42F442D9DE10CD51EB00D4D" descr="core_image_url__exec_download_3768001274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0" name="ID_121E927718084901AD5CBCE1D13A8E39" descr="core_image_url__exec_download_3603897904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1" name="ID_D104349635624F3E9BF2EAC56BE0895D" descr="core_image_url__exec_download_150236445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2" name="ID_B7A0717767AC4D76AABBCB7D5D31F59B" descr="core_image_url__exec_download_2322759300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3" name="ID_4DB4B9AD5AE442139BDD901799F4A96B" descr="core_image_url__exec_download_4201364972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3" name="ID_7A2EAF9182894D7F966E187E650304CA" descr="core_image_url__exec_download_3644500161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32" name="ID_D8A4E237C97A466780D598FA7F29C4F9" descr="core_image_url__exec_download_3198329832"/>
        <xdr:cNvPicPr/>
      </xdr:nvPicPr>
      <xdr:blipFill>
        <a:blip r:embed="rId14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31" name="ID_378670D1F2C64E95B07BA60D055A26BE" descr="core_image_url__exec_download_3649516278"/>
        <xdr:cNvPicPr/>
      </xdr:nvPicPr>
      <xdr:blipFill>
        <a:blip r:embed="rId15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30" name="ID_D2277567584847BC97114896D771155C" descr="core_image_url__exec_download_1914671876"/>
        <xdr:cNvPicPr/>
      </xdr:nvPicPr>
      <xdr:blipFill>
        <a:blip r:embed="rId16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9" name="ID_0CB2D33BBEBB49309BB74BDC5F66945E" descr="core_image_url__exec_download_1447655518"/>
        <xdr:cNvPicPr/>
      </xdr:nvPicPr>
      <xdr:blipFill>
        <a:blip r:embed="rId17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8" name="ID_3FC85C63B17645F8B54A3CC93D2F6366" descr="core_image_url__exec_download_518277173"/>
        <xdr:cNvPicPr/>
      </xdr:nvPicPr>
      <xdr:blipFill>
        <a:blip r:embed="rId18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6" name="ID_053122705E3D419599783EBE03035FF1" descr="core_image_url__exec_download_3412281482"/>
        <xdr:cNvPicPr/>
      </xdr:nvPicPr>
      <xdr:blipFill>
        <a:blip r:embed="rId19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4" name="ID_7C1A331EDC6643C2812DCD595780B9C9" descr="core_image_url__exec_download_2373805585"/>
        <xdr:cNvPicPr/>
      </xdr:nvPicPr>
      <xdr:blipFill>
        <a:blip r:embed="rId20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5" name="ID_EE2B8AFD0D5B4090B96BE215F45154B3" descr="core_image_url__exec_download_4057960830"/>
        <xdr:cNvPicPr/>
      </xdr:nvPicPr>
      <xdr:blipFill>
        <a:blip r:embed="rId21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2" name="ID_AE3B93496A3B446FA8D33C14621414E0" descr="core_image_url__exec_download_1678986947"/>
        <xdr:cNvPicPr/>
      </xdr:nvPicPr>
      <xdr:blipFill>
        <a:blip r:embed="rId22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37" name="ID_4047F85248E044D6A370FC36FE6FD5E9" descr="core_image_url__exec_download_117544542"/>
        <xdr:cNvPicPr/>
      </xdr:nvPicPr>
      <xdr:blipFill>
        <a:blip r:embed="rId23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5" name="ID_028456917AE84F2AA0D42B6D0A9022ED" descr="core_image_url__exec_download_2878588447"/>
        <xdr:cNvPicPr/>
      </xdr:nvPicPr>
      <xdr:blipFill>
        <a:blip r:embed="rId24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36" name="ID_573647D9144642178DAA9196DFFB17AB" descr="core_image_url__exec_download_2219358013"/>
        <xdr:cNvPicPr/>
      </xdr:nvPicPr>
      <xdr:blipFill>
        <a:blip r:embed="rId25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8" name="ID_6B66B4C22CDE4D6FB3A06D6D1F3BBEFA" descr="core_image_url__exec_download_4217263697"/>
        <xdr:cNvPicPr/>
      </xdr:nvPicPr>
      <xdr:blipFill>
        <a:blip r:embed="rId26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33" name="ID_37B0F7D23DB646C1AEA997DA07E4AD2E" descr="core_image_url__exec_download_4126841592"/>
        <xdr:cNvPicPr/>
      </xdr:nvPicPr>
      <xdr:blipFill>
        <a:blip r:embed="rId27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41" name="ID_B3778BE6818D470EB3791E4C40A0331C" descr="core_image_url__exec_download_2431397687"/>
        <xdr:cNvPicPr/>
      </xdr:nvPicPr>
      <xdr:blipFill>
        <a:blip r:embed="rId28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11" name="ID_3998C920A2A84376A98D1721A5B9E281" descr="core_image_url__exec_download_1816186288"/>
        <xdr:cNvPicPr/>
      </xdr:nvPicPr>
      <xdr:blipFill>
        <a:blip r:embed="rId29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7" name="ID_F78A7A7AFEFC45089777A06355927BE3" descr="core_image_url__exec_download_3511776856"/>
        <xdr:cNvPicPr/>
      </xdr:nvPicPr>
      <xdr:blipFill>
        <a:blip r:embed="rId30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18" name="ID_B215A82552CD4C7CA1C4C88B46D21ADD" descr="core_image_url__exec_download_1156637189"/>
        <xdr:cNvPicPr/>
      </xdr:nvPicPr>
      <xdr:blipFill>
        <a:blip r:embed="rId31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34" name="ID_8305746EFEB248DFA3FA051B65B3A5AF" descr="core_image_url__exec_download_3844334060"/>
        <xdr:cNvPicPr/>
      </xdr:nvPicPr>
      <xdr:blipFill>
        <a:blip r:embed="rId32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35" name="ID_95965AD5C23649138B471DE35FB97F0D" descr="core_image_url__exec_download_1646974502"/>
        <xdr:cNvPicPr/>
      </xdr:nvPicPr>
      <xdr:blipFill>
        <a:blip r:embed="rId33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40" name="ID_5CB1CC0A2A80449C9BAEA81DF8F4257D" descr="core_image_url__exec_download_4149424871"/>
        <xdr:cNvPicPr/>
      </xdr:nvPicPr>
      <xdr:blipFill>
        <a:blip r:embed="rId34"/>
        <a:stretch>
          <a:fillRect/>
        </a:stretch>
      </xdr:blipFill>
      <xdr:spPr>
        <a:xfrm>
          <a:off x="0" y="0"/>
          <a:ext cx="10058400" cy="5379720"/>
        </a:xfrm>
        <a:prstGeom prst="rect">
          <a:avLst/>
        </a:prstGeom>
      </xdr:spPr>
    </xdr:pic>
  </etc:cellImage>
  <etc:cellImage>
    <xdr:pic>
      <xdr:nvPicPr>
        <xdr:cNvPr id="39" name="ID_7B644DAF1B0F4B0E83A175A23CD8321C" descr="core_image_url__exec_download_1601546708"/>
        <xdr:cNvPicPr/>
      </xdr:nvPicPr>
      <xdr:blipFill>
        <a:blip r:embed="rId35"/>
        <a:stretch>
          <a:fillRect/>
        </a:stretch>
      </xdr:blipFill>
      <xdr:spPr>
        <a:xfrm>
          <a:off x="0" y="0"/>
          <a:ext cx="10058400" cy="5379720"/>
        </a:xfrm>
        <a:prstGeom prst="rect">
          <a:avLst/>
        </a:prstGeom>
      </xdr:spPr>
    </xdr:pic>
  </etc:cellImage>
  <etc:cellImage>
    <xdr:pic>
      <xdr:nvPicPr>
        <xdr:cNvPr id="38" name="ID_121BABDF39A54BBD8DD22E23AE7DAD31" descr="core_image_url__exec_download_3886543484"/>
        <xdr:cNvPicPr/>
      </xdr:nvPicPr>
      <xdr:blipFill>
        <a:blip r:embed="rId36"/>
        <a:stretch>
          <a:fillRect/>
        </a:stretch>
      </xdr:blipFill>
      <xdr:spPr>
        <a:xfrm>
          <a:off x="0" y="0"/>
          <a:ext cx="10058400" cy="5379720"/>
        </a:xfrm>
        <a:prstGeom prst="rect">
          <a:avLst/>
        </a:prstGeom>
      </xdr:spPr>
    </xdr:pic>
  </etc:cellImage>
  <etc:cellImage>
    <xdr:pic>
      <xdr:nvPicPr>
        <xdr:cNvPr id="13" name="ID_B07D03F5703F429D99C5D36649E40CB0" descr="core_image_url__exec_download_3956869166"/>
        <xdr:cNvPicPr/>
      </xdr:nvPicPr>
      <xdr:blipFill>
        <a:blip r:embed="rId37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10" name="ID_A57374AA42DC48829D330EC27D037629" descr="core_image_url__exec_download_3669917206"/>
        <xdr:cNvPicPr/>
      </xdr:nvPicPr>
      <xdr:blipFill>
        <a:blip r:embed="rId38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6" name="ID_A3EF66246FCB445F820E6BC5F6575353" descr="core_image_url__exec_download_669642902"/>
        <xdr:cNvPicPr/>
      </xdr:nvPicPr>
      <xdr:blipFill>
        <a:blip r:embed="rId39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27" name="ID_76CFE7B882524CEB932064A2FB9E4D48" descr="core_image_url__exec_download_1403195022"/>
        <xdr:cNvPicPr/>
      </xdr:nvPicPr>
      <xdr:blipFill>
        <a:blip r:embed="rId40"/>
        <a:stretch>
          <a:fillRect/>
        </a:stretch>
      </xdr:blipFill>
      <xdr:spPr>
        <a:xfrm>
          <a:off x="0" y="0"/>
          <a:ext cx="10058400" cy="5165090"/>
        </a:xfrm>
        <a:prstGeom prst="rect">
          <a:avLst/>
        </a:prstGeom>
      </xdr:spPr>
    </xdr:pic>
  </etc:cellImage>
  <etc:cellImage>
    <xdr:pic>
      <xdr:nvPicPr>
        <xdr:cNvPr id="4" name="ID_DC1B461A4A674B21858AF61E24AE4AD0" descr="core_image_url__exec_download_1624766275"/>
        <xdr:cNvPicPr/>
      </xdr:nvPicPr>
      <xdr:blipFill>
        <a:blip r:embed="rId41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<sst xmlns="http://schemas.openxmlformats.org/spreadsheetml/2006/main" count="606" uniqueCount="139">
  <si>
    <t>名字</t>
  </si>
  <si>
    <t>设施维度</t>
  </si>
  <si>
    <t>坐标 x 值</t>
  </si>
  <si>
    <t>坐标 z 值</t>
  </si>
  <si>
    <t>前往方式</t>
  </si>
  <si>
    <t>具体前往方式</t>
  </si>
  <si>
    <t>功能</t>
  </si>
  <si>
    <t>使用方法</t>
  </si>
  <si>
    <t>建造者</t>
  </si>
  <si>
    <t>词条贡献者</t>
  </si>
  <si>
    <t>图片</t>
  </si>
  <si>
    <t>备注</t>
  </si>
  <si>
    <t>基地垃圾桶</t>
  </si>
  <si>
    <t>主世界</t>
  </si>
  <si>
    <t>步行</t>
  </si>
  <si>
    <t>丢垃圾</t>
  </si>
  <si>
    <t>把垃圾扔进去</t>
  </si>
  <si>
    <t>mcyinsz</t>
  </si>
  <si>
    <t>甘蔗机</t>
  </si>
  <si>
    <t>生产甘蔗</t>
  </si>
  <si>
    <t>旁边箱子拿</t>
  </si>
  <si>
    <t>NiuBoYin</t>
  </si>
  <si>
    <t>刷线机</t>
  </si>
  <si>
    <t>生产线</t>
  </si>
  <si>
    <t>拉拉杆</t>
  </si>
  <si>
    <t>熔炉组</t>
  </si>
  <si>
    <t>烧东西</t>
  </si>
  <si>
    <t>牌子上写了</t>
  </si>
  <si>
    <t>固化机</t>
  </si>
  <si>
    <t>固化混凝土</t>
  </si>
  <si>
    <t>放混凝土沙</t>
  </si>
  <si>
    <t>Simon919</t>
  </si>
  <si>
    <t>掠夺塔</t>
  </si>
  <si>
    <t>冰道</t>
  </si>
  <si>
    <t>刷绿宝石和图腾</t>
  </si>
  <si>
    <t>有点难，需要再说</t>
  </si>
  <si>
    <t>火药塔</t>
  </si>
  <si>
    <t>刷火药</t>
  </si>
  <si>
    <t>爬到最上面挂机</t>
  </si>
  <si>
    <t>刷花机</t>
  </si>
  <si>
    <t>刷兰花</t>
  </si>
  <si>
    <t>刷花机2</t>
  </si>
  <si>
    <t>刷蒲公英、蓝花美耳草、滨菊、矢车菊（合成蓝色染料）</t>
  </si>
  <si>
    <t>拉下右图中拉杆</t>
  </si>
  <si>
    <t>wyh</t>
  </si>
  <si>
    <t>大笨钟（村民交易）</t>
  </si>
  <si>
    <t>附魔书、钻石装备与工具</t>
  </si>
  <si>
    <t>鱼塔（挂机点）</t>
  </si>
  <si>
    <t>铁轨</t>
  </si>
  <si>
    <t>刷海晶石</t>
  </si>
  <si>
    <t>挂机</t>
  </si>
  <si>
    <t>鱼塔（收集）</t>
  </si>
  <si>
    <t>下界</t>
  </si>
  <si>
    <t>基岩上面</t>
  </si>
  <si>
    <t>拿刷的物品</t>
  </si>
  <si>
    <t>潜影贝农场</t>
  </si>
  <si>
    <t>刷潜影壳</t>
  </si>
  <si>
    <t>恶魂农场</t>
  </si>
  <si>
    <t>刷恶魂泪</t>
  </si>
  <si>
    <t>爬到最上面挂机，直接进门拿收集品</t>
  </si>
  <si>
    <t>疣猪兽农场</t>
  </si>
  <si>
    <t>刷皮革</t>
  </si>
  <si>
    <t>岩浆怪农场</t>
  </si>
  <si>
    <t>刷岩浆史莱姆球</t>
  </si>
  <si>
    <t>凋零骷髅农场</t>
  </si>
  <si>
    <t>刷凋零骷髅头，煤炭，骨头</t>
  </si>
  <si>
    <t>刷沙机</t>
  </si>
  <si>
    <t>沙子放靠传送门的6个史莱姆块上，拉拉杆</t>
  </si>
  <si>
    <t>刷沙机（收集）</t>
  </si>
  <si>
    <t>末地</t>
  </si>
  <si>
    <t>刷沙</t>
  </si>
  <si>
    <t>下面箱子里拿</t>
  </si>
  <si>
    <t>小黑塔</t>
  </si>
  <si>
    <t>刷末影珍珠</t>
  </si>
  <si>
    <t>砍树机</t>
  </si>
  <si>
    <t>刷各种木头</t>
  </si>
  <si>
    <t>参看机器前牌子，请提前在箱子中补满骨粉</t>
  </si>
  <si>
    <t>刷铁机</t>
  </si>
  <si>
    <t>铁锭和虞美人</t>
  </si>
  <si>
    <t>仙人掌大厦</t>
  </si>
  <si>
    <t>刷仙人掌</t>
  </si>
  <si>
    <t>自动</t>
  </si>
  <si>
    <t>史莱姆农场</t>
  </si>
  <si>
    <t>刷粘液球</t>
  </si>
  <si>
    <t>在半空中挂机</t>
  </si>
  <si>
    <t>猪人塔</t>
  </si>
  <si>
    <t>由地狱门到达下界基岩上方即可看见，可以乘电梯到达操作位置</t>
  </si>
  <si>
    <t>刷金锭和经验</t>
  </si>
  <si>
    <t>用鸡蛋投掷船中的猪人开始挂机</t>
  </si>
  <si>
    <t>制冰机</t>
  </si>
  <si>
    <t>从剑地狱门进入下界，走右上方的冰道</t>
  </si>
  <si>
    <t>刷冰（效率不高）</t>
  </si>
  <si>
    <t>挂机并用精准采集镐子朝头顶挖掘</t>
  </si>
  <si>
    <t>刷石机</t>
  </si>
  <si>
    <t>刷石头</t>
  </si>
  <si>
    <t>拉下拉杆</t>
  </si>
  <si>
    <t>苔藓骨粉机</t>
  </si>
  <si>
    <t>地下</t>
  </si>
  <si>
    <t>刷骨粉或苔藓产物，目前专供刷花机</t>
  </si>
  <si>
    <t>拉下图中拉杆</t>
  </si>
  <si>
    <t>剑地狱门</t>
  </si>
  <si>
    <t>去地狱非基岩上</t>
  </si>
  <si>
    <t>废弃的铁轨</t>
  </si>
  <si>
    <t>没用了</t>
  </si>
  <si>
    <t>末地传送门</t>
  </si>
  <si>
    <t>主冰道直行到尽头后乘水电梯上升，再次直行至尽头后左转</t>
  </si>
  <si>
    <t>去末地</t>
  </si>
  <si>
    <t>Nature</t>
  </si>
  <si>
    <t>主冰道入口</t>
  </si>
  <si>
    <t>通往基岩上方地狱门、末地、潜影贝农场、远古城市等多处地点</t>
  </si>
  <si>
    <t>冰道交通</t>
  </si>
  <si>
    <t>地狱门（基岩顶端）</t>
  </si>
  <si>
    <t>主冰道直行到尽头左转</t>
  </si>
  <si>
    <t>通往下界基岩上方</t>
  </si>
  <si>
    <t>远古城市</t>
  </si>
  <si>
    <t>主冰道直行到尽头后乘水电梯上升，再次直行至尽头后右转</t>
  </si>
  <si>
    <t>风车</t>
  </si>
  <si>
    <t>建筑</t>
  </si>
  <si>
    <t>能量塔</t>
  </si>
  <si>
    <t>观赏</t>
  </si>
  <si>
    <t>初始小屋</t>
  </si>
  <si>
    <t>历史建筑（可炼药）</t>
  </si>
  <si>
    <t>图书馆</t>
  </si>
  <si>
    <t>装饰性建筑（含附魔室）</t>
  </si>
  <si>
    <t>仓库</t>
  </si>
  <si>
    <t>存储公共物品</t>
  </si>
  <si>
    <t>红塔</t>
  </si>
  <si>
    <t>家附近</t>
  </si>
  <si>
    <t>欣赏</t>
  </si>
  <si>
    <t>用眼睛看</t>
  </si>
  <si>
    <t>白色建筑</t>
  </si>
  <si>
    <t>城墙中</t>
  </si>
  <si>
    <t>居住</t>
  </si>
  <si>
    <t>右键床</t>
  </si>
  <si>
    <t>城墙</t>
  </si>
  <si>
    <t>家外围</t>
  </si>
  <si>
    <t>保卫家园</t>
  </si>
  <si>
    <t>存在且连续就行</t>
  </si>
  <si>
    <t>附魔书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</si>
</sst>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\¥#,##0.00;[Red]\¥\-#,##0.00"/>
  </numFmts>
  <fonts count="22">
    <font>
      <sz val="11"/>
      <color theme="1"/>
      <name val="微软雅黑"/>
      <charset val="134"/>
    </font>
    <font>
      <sz val="10"/>
      <color theme="1"/>
      <name val="微软雅黑"/>
      <charset val="134"/>
    </font>
    <font>
      <sz val="10"/>
      <color rgb="FF000000"/>
      <name val="微软雅黑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9" fillId="0" borderId="2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3" borderId="4" applyNumberFormat="0" applyAlignment="0" applyProtection="0">
      <alignment vertical="center"/>
    </xf>
    <xf numFmtId="0" fontId="12" fillId="4" borderId="5" applyNumberFormat="0" applyAlignment="0" applyProtection="0">
      <alignment vertical="center"/>
    </xf>
    <xf numFmtId="0" fontId="13" fillId="4" borderId="4" applyNumberFormat="0" applyAlignment="0" applyProtection="0">
      <alignment vertical="center"/>
    </xf>
    <xf numFmtId="0" fontId="14" fillId="5" borderId="6" applyNumberFormat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0" fontId="18" fillId="7" borderId="0" applyNumberFormat="0" applyBorder="0" applyAlignment="0" applyProtection="0">
      <alignment vertical="center"/>
    </xf>
    <xf numFmtId="0" fontId="19" fillId="8" borderId="0" applyNumberFormat="0" applyBorder="0" applyAlignment="0" applyProtection="0">
      <alignment vertical="center"/>
    </xf>
    <xf numFmtId="0" fontId="20" fillId="9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1" fillId="0" borderId="0" xfId="0" applyFont="1" applyFill="1" applyAlignment="1">
      <alignment vertical="center"/>
    </xf>
    <xf numFmtId="176" fontId="1" fillId="0" borderId="0" xfId="0" applyNumberFormat="1" applyFont="1" applyFill="1" applyAlignment="1">
      <alignment vertical="center"/>
    </xf>
    <xf numFmtId="0" fontId="2" fillId="0" borderId="0" xfId="0" applyFont="1" applyFill="1" applyAlignment="1">
      <alignment vertical="center"/>
    </xf>
    <xf numFmtId="176" fontId="2" fillId="0" borderId="0" xfId="0" applyNumberFormat="1" applyFont="1" applyFill="1" applyAlignme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customXml" Target="../customXml/item2.xml"/><Relationship Id="rId8" Type="http://schemas.openxmlformats.org/officeDocument/2006/relationships/customXml" Target="../customXml/item1.xml"/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www.wps.cn/officeDocument/2023/relationships/customStorage" Target="customStorage/customStorage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customStorage/customStorage.xml><?xml version="1.0" encoding="utf-8"?>
<customStorage xmlns="https://web.wps.cn/et/2018/main">
  <book/>
  <sheets/>
</customStorag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9"/>
  <sheetViews>
    <sheetView tabSelected="1" zoomScale="50" zoomScaleNormal="50" workbookViewId="0">
      <selection activeCell="K39" sqref="K39"/>
    </sheetView>
  </sheetViews>
  <sheetFormatPr defaultColWidth="11.3333333333333" defaultRowHeight="19.5"/>
  <cols>
    <col min="1" max="1" width="14.7777777777778" style="1" customWidth="1"/>
    <col min="2" max="2" width="11.3333333333333" style="2"/>
    <col min="3" max="5" width="11.3333333333333" style="1"/>
    <col min="6" max="6" width="43.6222222222222" style="1" customWidth="1"/>
    <col min="7" max="7" width="43.1111111111111" style="1" customWidth="1"/>
    <col min="8" max="8" width="28.5925925925926" style="1" customWidth="1"/>
    <col min="9" max="16384" width="11.3333333333333" style="1"/>
  </cols>
  <sheetData>
    <row r="1" spans="1:12">
      <c r="A1" s="3" t="s">
        <v>0</v>
      </c>
      <c r="B1" s="4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ht="47" spans="1:11">
      <c r="A2" s="3" t="s">
        <v>12</v>
      </c>
      <c r="B2" s="2" t="s">
        <v>13</v>
      </c>
      <c r="C2" s="1">
        <v>64</v>
      </c>
      <c r="D2" s="1">
        <v>-283</v>
      </c>
      <c r="E2" s="1" t="s">
        <v>14</v>
      </c>
      <c r="G2" s="3" t="s">
        <v>15</v>
      </c>
      <c r="H2" s="3" t="s">
        <v>16</v>
      </c>
      <c r="I2" s="3" t="s">
        <v>17</v>
      </c>
      <c r="J2" s="3" t="s">
        <v>17</v>
      </c>
      <c r="K2" s="1" t="str">
        <f>_xlfn.DISPIMG("ID_7A2EAF9182894D7F966E187E650304CA",1)</f>
        <v>=DISPIMG("ID_7A2EAF9182894D7F966E187E650304CA",1)</v>
      </c>
    </row>
    <row r="3" ht="43.35" spans="1:11">
      <c r="A3" s="3" t="s">
        <v>18</v>
      </c>
      <c r="B3" s="4" t="s">
        <v>13</v>
      </c>
      <c r="C3" s="1">
        <v>71</v>
      </c>
      <c r="D3" s="1">
        <v>-335</v>
      </c>
      <c r="E3" s="3" t="s">
        <v>14</v>
      </c>
      <c r="G3" s="3" t="s">
        <v>19</v>
      </c>
      <c r="H3" s="3" t="s">
        <v>20</v>
      </c>
      <c r="I3" s="3" t="s">
        <v>21</v>
      </c>
      <c r="J3" s="3" t="s">
        <v>21</v>
      </c>
      <c r="K3" s="1" t="str">
        <f>_xlfn.DISPIMG("ID_4047F85248E044D6A370FC36FE6FD5E9",1)</f>
        <v>=DISPIMG("ID_4047F85248E044D6A370FC36FE6FD5E9",1)</v>
      </c>
    </row>
    <row r="4" ht="43.35" spans="1:11">
      <c r="A4" s="3" t="s">
        <v>22</v>
      </c>
      <c r="B4" s="4" t="s">
        <v>13</v>
      </c>
      <c r="C4" s="1">
        <v>83</v>
      </c>
      <c r="D4" s="1">
        <v>-310</v>
      </c>
      <c r="E4" s="3" t="s">
        <v>14</v>
      </c>
      <c r="G4" s="3" t="s">
        <v>23</v>
      </c>
      <c r="H4" s="3" t="s">
        <v>24</v>
      </c>
      <c r="I4" s="3" t="s">
        <v>21</v>
      </c>
      <c r="J4" s="3" t="s">
        <v>21</v>
      </c>
      <c r="K4" s="1" t="str">
        <f>_xlfn.DISPIMG("ID_573647D9144642178DAA9196DFFB17AB",1)</f>
        <v>=DISPIMG("ID_573647D9144642178DAA9196DFFB17AB",1)</v>
      </c>
    </row>
    <row r="5" ht="43.35" spans="1:11">
      <c r="A5" s="3" t="s">
        <v>25</v>
      </c>
      <c r="B5" s="2" t="s">
        <v>13</v>
      </c>
      <c r="C5" s="1">
        <v>0</v>
      </c>
      <c r="D5" s="1">
        <v>-280</v>
      </c>
      <c r="E5" s="3" t="s">
        <v>14</v>
      </c>
      <c r="G5" s="3" t="s">
        <v>26</v>
      </c>
      <c r="H5" s="3" t="s">
        <v>27</v>
      </c>
      <c r="I5" s="3" t="s">
        <v>21</v>
      </c>
      <c r="J5" s="3" t="s">
        <v>21</v>
      </c>
      <c r="K5" s="1" t="str">
        <f>_xlfn.DISPIMG("ID_37B0F7D23DB646C1AEA997DA07E4AD2E",1)</f>
        <v>=DISPIMG("ID_37B0F7D23DB646C1AEA997DA07E4AD2E",1)</v>
      </c>
    </row>
    <row r="6" ht="43.35" spans="1:11">
      <c r="A6" s="3" t="s">
        <v>28</v>
      </c>
      <c r="B6" s="4" t="s">
        <v>13</v>
      </c>
      <c r="C6" s="1">
        <v>86</v>
      </c>
      <c r="D6" s="1">
        <v>-361</v>
      </c>
      <c r="E6" s="3" t="s">
        <v>14</v>
      </c>
      <c r="G6" s="3" t="s">
        <v>29</v>
      </c>
      <c r="H6" s="3" t="s">
        <v>30</v>
      </c>
      <c r="I6" s="3" t="s">
        <v>31</v>
      </c>
      <c r="J6" s="3" t="s">
        <v>21</v>
      </c>
      <c r="K6" s="1" t="str">
        <f>_xlfn.DISPIMG("ID_D8A4E237C97A466780D598FA7F29C4F9",1)</f>
        <v>=DISPIMG("ID_D8A4E237C97A466780D598FA7F29C4F9",1)</v>
      </c>
    </row>
    <row r="7" ht="43.35" spans="1:11">
      <c r="A7" s="3" t="s">
        <v>32</v>
      </c>
      <c r="B7" s="4" t="s">
        <v>13</v>
      </c>
      <c r="C7" s="1">
        <v>-690</v>
      </c>
      <c r="D7" s="1">
        <v>-200</v>
      </c>
      <c r="E7" s="3" t="s">
        <v>33</v>
      </c>
      <c r="G7" s="3" t="s">
        <v>34</v>
      </c>
      <c r="H7" s="3" t="s">
        <v>35</v>
      </c>
      <c r="I7" s="3" t="s">
        <v>21</v>
      </c>
      <c r="J7" s="3" t="s">
        <v>21</v>
      </c>
      <c r="K7" s="1" t="str">
        <f>_xlfn.DISPIMG("ID_378670D1F2C64E95B07BA60D055A26BE",1)</f>
        <v>=DISPIMG("ID_378670D1F2C64E95B07BA60D055A26BE",1)</v>
      </c>
    </row>
    <row r="8" ht="43.35" spans="1:11">
      <c r="A8" s="3" t="s">
        <v>36</v>
      </c>
      <c r="B8" s="4" t="s">
        <v>13</v>
      </c>
      <c r="C8" s="1">
        <v>-16</v>
      </c>
      <c r="D8" s="1">
        <v>88</v>
      </c>
      <c r="E8" s="1" t="s">
        <v>14</v>
      </c>
      <c r="G8" s="3" t="s">
        <v>37</v>
      </c>
      <c r="H8" s="3" t="s">
        <v>38</v>
      </c>
      <c r="I8" s="3" t="s">
        <v>21</v>
      </c>
      <c r="J8" s="3" t="s">
        <v>21</v>
      </c>
      <c r="K8" s="1" t="str">
        <f>_xlfn.DISPIMG("ID_D2277567584847BC97114896D771155C",1)</f>
        <v>=DISPIMG("ID_D2277567584847BC97114896D771155C",1)</v>
      </c>
    </row>
    <row r="9" ht="43.35" spans="1:11">
      <c r="A9" s="3" t="s">
        <v>39</v>
      </c>
      <c r="B9" s="2" t="s">
        <v>13</v>
      </c>
      <c r="C9" s="1">
        <v>120</v>
      </c>
      <c r="D9" s="1">
        <v>780</v>
      </c>
      <c r="E9" s="1" t="s">
        <v>33</v>
      </c>
      <c r="G9" s="3" t="s">
        <v>40</v>
      </c>
      <c r="H9" s="3" t="s">
        <v>24</v>
      </c>
      <c r="I9" s="3" t="s">
        <v>21</v>
      </c>
      <c r="J9" s="3" t="s">
        <v>21</v>
      </c>
      <c r="K9" s="1" t="str">
        <f>_xlfn.DISPIMG("ID_0CB2D33BBEBB49309BB74BDC5F66945E",1)</f>
        <v>=DISPIMG("ID_0CB2D33BBEBB49309BB74BDC5F66945E",1)</v>
      </c>
    </row>
    <row r="10" ht="43.45" customHeight="1" spans="1:11">
      <c r="A10" s="3" t="s">
        <v>41</v>
      </c>
      <c r="B10" s="2" t="s">
        <v>13</v>
      </c>
      <c r="C10" s="1">
        <v>26</v>
      </c>
      <c r="D10" s="1">
        <v>-326</v>
      </c>
      <c r="E10" s="1" t="s">
        <v>14</v>
      </c>
      <c r="G10" s="3" t="s">
        <v>42</v>
      </c>
      <c r="H10" s="1" t="s">
        <v>43</v>
      </c>
      <c r="I10" s="3" t="s">
        <v>44</v>
      </c>
      <c r="J10" s="3" t="s">
        <v>44</v>
      </c>
      <c r="K10" s="1" t="str">
        <f>_xlfn.DISPIMG("ID_B3778BE6818D470EB3791E4C40A0331C",1)</f>
        <v>=DISPIMG("ID_B3778BE6818D470EB3791E4C40A0331C",1)</v>
      </c>
    </row>
    <row r="11" ht="43.35" spans="1:11">
      <c r="A11" s="3" t="s">
        <v>45</v>
      </c>
      <c r="B11" s="2" t="s">
        <v>13</v>
      </c>
      <c r="C11" s="1">
        <v>179</v>
      </c>
      <c r="D11" s="1">
        <v>-152</v>
      </c>
      <c r="E11" s="1" t="s">
        <v>14</v>
      </c>
      <c r="G11" s="3" t="s">
        <v>46</v>
      </c>
      <c r="I11" s="3" t="s">
        <v>21</v>
      </c>
      <c r="J11" s="3" t="s">
        <v>21</v>
      </c>
      <c r="K11" s="1" t="str">
        <f>_xlfn.DISPIMG("ID_3FC85C63B17645F8B54A3CC93D2F6366",1)</f>
        <v>=DISPIMG("ID_3FC85C63B17645F8B54A3CC93D2F6366",1)</v>
      </c>
    </row>
    <row r="12" ht="43.35" spans="1:11">
      <c r="A12" s="3" t="s">
        <v>47</v>
      </c>
      <c r="B12" s="2" t="s">
        <v>13</v>
      </c>
      <c r="C12" s="1">
        <v>310</v>
      </c>
      <c r="D12" s="1">
        <v>161</v>
      </c>
      <c r="E12" s="1" t="s">
        <v>48</v>
      </c>
      <c r="G12" s="3" t="s">
        <v>49</v>
      </c>
      <c r="H12" s="3" t="s">
        <v>50</v>
      </c>
      <c r="I12" s="3" t="s">
        <v>21</v>
      </c>
      <c r="J12" s="3" t="s">
        <v>21</v>
      </c>
      <c r="K12" s="1" t="str">
        <f>_xlfn.DISPIMG("ID_053122705E3D419599783EBE03035FF1",1)</f>
        <v>=DISPIMG("ID_053122705E3D419599783EBE03035FF1",1)</v>
      </c>
    </row>
    <row r="13" ht="43.35" spans="1:11">
      <c r="A13" s="3" t="s">
        <v>51</v>
      </c>
      <c r="B13" s="2" t="s">
        <v>52</v>
      </c>
      <c r="C13" s="1">
        <v>38</v>
      </c>
      <c r="D13" s="1">
        <v>16</v>
      </c>
      <c r="E13" s="1" t="s">
        <v>14</v>
      </c>
      <c r="F13" s="3" t="s">
        <v>53</v>
      </c>
      <c r="G13" s="3" t="s">
        <v>54</v>
      </c>
      <c r="H13" s="3"/>
      <c r="I13" s="3" t="s">
        <v>21</v>
      </c>
      <c r="J13" s="3" t="s">
        <v>21</v>
      </c>
      <c r="K13" s="1" t="str">
        <f>_xlfn.DISPIMG("ID_7C1A331EDC6643C2812DCD595780B9C9",1)</f>
        <v>=DISPIMG("ID_7C1A331EDC6643C2812DCD595780B9C9",1)</v>
      </c>
    </row>
    <row r="14" ht="43.35" spans="1:11">
      <c r="A14" s="3" t="s">
        <v>55</v>
      </c>
      <c r="B14" s="2" t="s">
        <v>13</v>
      </c>
      <c r="C14" s="1">
        <v>420</v>
      </c>
      <c r="D14" s="1">
        <v>-360</v>
      </c>
      <c r="E14" s="1" t="s">
        <v>33</v>
      </c>
      <c r="G14" s="3" t="s">
        <v>56</v>
      </c>
      <c r="H14" s="3" t="s">
        <v>50</v>
      </c>
      <c r="I14" s="3" t="s">
        <v>21</v>
      </c>
      <c r="J14" s="3" t="s">
        <v>21</v>
      </c>
      <c r="K14" s="1" t="str">
        <f>_xlfn.DISPIMG("ID_EE2B8AFD0D5B4090B96BE215F45154B3",1)</f>
        <v>=DISPIMG("ID_EE2B8AFD0D5B4090B96BE215F45154B3",1)</v>
      </c>
    </row>
    <row r="15" ht="43.35" spans="1:11">
      <c r="A15" s="3" t="s">
        <v>57</v>
      </c>
      <c r="B15" s="2" t="s">
        <v>52</v>
      </c>
      <c r="C15" s="1">
        <v>113</v>
      </c>
      <c r="D15" s="1">
        <v>68</v>
      </c>
      <c r="E15" s="1" t="s">
        <v>14</v>
      </c>
      <c r="F15" s="3" t="s">
        <v>53</v>
      </c>
      <c r="G15" s="3" t="s">
        <v>58</v>
      </c>
      <c r="H15" s="3" t="s">
        <v>59</v>
      </c>
      <c r="I15" s="3" t="s">
        <v>21</v>
      </c>
      <c r="J15" s="3" t="s">
        <v>21</v>
      </c>
      <c r="K15" s="1" t="str">
        <f>_xlfn.DISPIMG("ID_4DB4B9AD5AE442139BDD901799F4A96B",1)</f>
        <v>=DISPIMG("ID_4DB4B9AD5AE442139BDD901799F4A96B",1)</v>
      </c>
    </row>
    <row r="16" ht="43.35" spans="1:11">
      <c r="A16" s="3" t="s">
        <v>60</v>
      </c>
      <c r="B16" s="2" t="s">
        <v>52</v>
      </c>
      <c r="C16" s="1">
        <v>200</v>
      </c>
      <c r="D16" s="1">
        <v>-150</v>
      </c>
      <c r="E16" s="1" t="s">
        <v>14</v>
      </c>
      <c r="F16" s="3" t="s">
        <v>53</v>
      </c>
      <c r="G16" s="3" t="s">
        <v>61</v>
      </c>
      <c r="H16" s="3" t="s">
        <v>38</v>
      </c>
      <c r="I16" s="3" t="s">
        <v>21</v>
      </c>
      <c r="J16" s="3" t="s">
        <v>21</v>
      </c>
      <c r="K16" s="1" t="str">
        <f>_xlfn.DISPIMG("ID_B7A0717767AC4D76AABBCB7D5D31F59B",1)</f>
        <v>=DISPIMG("ID_B7A0717767AC4D76AABBCB7D5D31F59B",1)</v>
      </c>
    </row>
    <row r="17" ht="43.35" spans="1:11">
      <c r="A17" s="3" t="s">
        <v>62</v>
      </c>
      <c r="B17" s="2" t="s">
        <v>52</v>
      </c>
      <c r="C17" s="1">
        <v>-33</v>
      </c>
      <c r="D17" s="1">
        <v>-62</v>
      </c>
      <c r="E17" s="1" t="s">
        <v>14</v>
      </c>
      <c r="F17" s="3" t="s">
        <v>53</v>
      </c>
      <c r="G17" s="3" t="s">
        <v>63</v>
      </c>
      <c r="H17" s="3" t="s">
        <v>38</v>
      </c>
      <c r="I17" s="3" t="s">
        <v>21</v>
      </c>
      <c r="J17" s="3" t="s">
        <v>21</v>
      </c>
      <c r="K17" s="1" t="str">
        <f>_xlfn.DISPIMG("ID_D104349635624F3E9BF2EAC56BE0895D",1)</f>
        <v>=DISPIMG("ID_D104349635624F3E9BF2EAC56BE0895D",1)</v>
      </c>
    </row>
    <row r="18" ht="43.35" spans="1:11">
      <c r="A18" s="3" t="s">
        <v>64</v>
      </c>
      <c r="B18" s="2" t="s">
        <v>52</v>
      </c>
      <c r="C18" s="1">
        <v>-190</v>
      </c>
      <c r="D18" s="1">
        <v>-687</v>
      </c>
      <c r="E18" s="1" t="s">
        <v>33</v>
      </c>
      <c r="F18" s="3" t="s">
        <v>53</v>
      </c>
      <c r="G18" s="3" t="s">
        <v>65</v>
      </c>
      <c r="H18" s="3" t="s">
        <v>38</v>
      </c>
      <c r="I18" s="3" t="s">
        <v>21</v>
      </c>
      <c r="J18" s="3" t="s">
        <v>21</v>
      </c>
      <c r="K18" s="1" t="str">
        <f>_xlfn.DISPIMG("ID_121E927718084901AD5CBCE1D13A8E39",1)</f>
        <v>=DISPIMG("ID_121E927718084901AD5CBCE1D13A8E39",1)</v>
      </c>
    </row>
    <row r="19" ht="43.35" spans="1:11">
      <c r="A19" s="3" t="s">
        <v>66</v>
      </c>
      <c r="B19" s="2" t="s">
        <v>13</v>
      </c>
      <c r="C19" s="1">
        <v>900</v>
      </c>
      <c r="D19" s="1">
        <v>-900</v>
      </c>
      <c r="E19" s="1" t="s">
        <v>33</v>
      </c>
      <c r="H19" s="3" t="s">
        <v>67</v>
      </c>
      <c r="I19" s="1" t="s">
        <v>21</v>
      </c>
      <c r="J19" s="3" t="s">
        <v>21</v>
      </c>
      <c r="K19" s="1" t="str">
        <f>_xlfn.DISPIMG("ID_32E96544B42F442D9DE10CD51EB00D4D",1)</f>
        <v>=DISPIMG("ID_32E96544B42F442D9DE10CD51EB00D4D",1)</v>
      </c>
    </row>
    <row r="20" ht="43.35" spans="1:11">
      <c r="A20" s="3" t="s">
        <v>68</v>
      </c>
      <c r="B20" s="2" t="s">
        <v>69</v>
      </c>
      <c r="C20" s="1">
        <v>100</v>
      </c>
      <c r="D20" s="1">
        <v>0</v>
      </c>
      <c r="E20" s="1" t="s">
        <v>14</v>
      </c>
      <c r="G20" s="3" t="s">
        <v>70</v>
      </c>
      <c r="H20" s="3" t="s">
        <v>71</v>
      </c>
      <c r="I20" s="3" t="s">
        <v>21</v>
      </c>
      <c r="J20" s="3" t="s">
        <v>21</v>
      </c>
      <c r="K20" s="1" t="str">
        <f>_xlfn.DISPIMG("ID_F30931F3C2F44A34A76B49AF5CAB02EF",1)</f>
        <v>=DISPIMG("ID_F30931F3C2F44A34A76B49AF5CAB02EF",1)</v>
      </c>
    </row>
    <row r="21" ht="43.35" spans="1:11">
      <c r="A21" s="3" t="s">
        <v>72</v>
      </c>
      <c r="B21" s="2" t="s">
        <v>69</v>
      </c>
      <c r="C21" s="1">
        <v>250</v>
      </c>
      <c r="D21" s="1">
        <v>-50</v>
      </c>
      <c r="E21" s="1" t="s">
        <v>14</v>
      </c>
      <c r="G21" s="3" t="s">
        <v>73</v>
      </c>
      <c r="I21" s="3" t="s">
        <v>21</v>
      </c>
      <c r="J21" s="3" t="s">
        <v>21</v>
      </c>
      <c r="K21" s="1" t="str">
        <f>_xlfn.DISPIMG("ID_919FC353632B4DF1B2E880703577AE33",1)</f>
        <v>=DISPIMG("ID_919FC353632B4DF1B2E880703577AE33",1)</v>
      </c>
    </row>
    <row r="22" ht="47" spans="1:11">
      <c r="A22" s="3" t="s">
        <v>74</v>
      </c>
      <c r="B22" s="2" t="s">
        <v>13</v>
      </c>
      <c r="C22" s="1">
        <v>-22</v>
      </c>
      <c r="D22" s="1">
        <v>-275</v>
      </c>
      <c r="E22" s="1" t="s">
        <v>14</v>
      </c>
      <c r="G22" s="3" t="s">
        <v>75</v>
      </c>
      <c r="H22" s="3" t="s">
        <v>76</v>
      </c>
      <c r="I22" s="3" t="s">
        <v>17</v>
      </c>
      <c r="J22" s="3" t="s">
        <v>17</v>
      </c>
      <c r="K22" s="1" t="str">
        <f>_xlfn.DISPIMG("ID_AE3B93496A3B446FA8D33C14621414E0",1)</f>
        <v>=DISPIMG("ID_AE3B93496A3B446FA8D33C14621414E0",1)</v>
      </c>
    </row>
    <row r="23" ht="47" spans="1:11">
      <c r="A23" s="3" t="s">
        <v>77</v>
      </c>
      <c r="B23" s="2" t="s">
        <v>13</v>
      </c>
      <c r="C23" s="1">
        <v>100</v>
      </c>
      <c r="D23" s="1">
        <v>-267</v>
      </c>
      <c r="E23" s="1" t="s">
        <v>14</v>
      </c>
      <c r="G23" s="3" t="s">
        <v>78</v>
      </c>
      <c r="H23" s="3" t="s">
        <v>50</v>
      </c>
      <c r="K23" s="1" t="str">
        <f>_xlfn.DISPIMG("ID_028456917AE84F2AA0D42B6D0A9022ED",1)</f>
        <v>=DISPIMG("ID_028456917AE84F2AA0D42B6D0A9022ED",1)</v>
      </c>
    </row>
    <row r="24" ht="47" spans="1:11">
      <c r="A24" s="3" t="s">
        <v>79</v>
      </c>
      <c r="B24" s="4" t="s">
        <v>13</v>
      </c>
      <c r="C24" s="1">
        <v>22</v>
      </c>
      <c r="D24" s="1">
        <v>-314</v>
      </c>
      <c r="E24" s="3" t="s">
        <v>14</v>
      </c>
      <c r="G24" s="3" t="s">
        <v>80</v>
      </c>
      <c r="H24" s="3" t="s">
        <v>81</v>
      </c>
      <c r="I24" s="3" t="s">
        <v>17</v>
      </c>
      <c r="J24" s="3" t="s">
        <v>17</v>
      </c>
      <c r="K24" s="1" t="str">
        <f>_xlfn.DISPIMG("ID_6B66B4C22CDE4D6FB3A06D6D1F3BBEFA",1)</f>
        <v>=DISPIMG("ID_6B66B4C22CDE4D6FB3A06D6D1F3BBEFA",1)</v>
      </c>
    </row>
    <row r="25" ht="47" spans="1:11">
      <c r="A25" s="3" t="s">
        <v>82</v>
      </c>
      <c r="B25" s="4" t="s">
        <v>13</v>
      </c>
      <c r="C25" s="1">
        <v>55</v>
      </c>
      <c r="D25" s="1">
        <v>-240</v>
      </c>
      <c r="E25" s="3" t="s">
        <v>14</v>
      </c>
      <c r="G25" s="3" t="s">
        <v>83</v>
      </c>
      <c r="H25" s="3" t="s">
        <v>84</v>
      </c>
      <c r="I25" s="3"/>
      <c r="J25" s="3" t="s">
        <v>17</v>
      </c>
      <c r="K25" s="1" t="str">
        <f>_xlfn.DISPIMG("ID_07AB01214EC94729A3367BBDF101D0F4",1)</f>
        <v>=DISPIMG("ID_07AB01214EC94729A3367BBDF101D0F4",1)</v>
      </c>
    </row>
    <row r="26" ht="47" spans="1:11">
      <c r="A26" s="3" t="s">
        <v>85</v>
      </c>
      <c r="B26" s="4" t="s">
        <v>52</v>
      </c>
      <c r="C26" s="1">
        <v>83</v>
      </c>
      <c r="D26" s="1">
        <v>-32</v>
      </c>
      <c r="E26" s="3" t="s">
        <v>33</v>
      </c>
      <c r="F26" s="3" t="s">
        <v>86</v>
      </c>
      <c r="G26" s="3" t="s">
        <v>87</v>
      </c>
      <c r="H26" s="3" t="s">
        <v>88</v>
      </c>
      <c r="I26" s="3" t="s">
        <v>17</v>
      </c>
      <c r="J26" s="3" t="s">
        <v>17</v>
      </c>
      <c r="K26" s="1" t="str">
        <f>_xlfn.DISPIMG("ID_E8228A7B1A8A4AD1970E4139E93ABCCA",1)</f>
        <v>=DISPIMG("ID_E8228A7B1A8A4AD1970E4139E93ABCCA",1)</v>
      </c>
    </row>
    <row r="27" ht="47" spans="1:11">
      <c r="A27" s="3" t="s">
        <v>89</v>
      </c>
      <c r="B27" s="4" t="s">
        <v>13</v>
      </c>
      <c r="C27" s="1">
        <v>-2348</v>
      </c>
      <c r="D27" s="1">
        <v>1460</v>
      </c>
      <c r="E27" s="3" t="s">
        <v>33</v>
      </c>
      <c r="F27" s="3" t="s">
        <v>90</v>
      </c>
      <c r="G27" s="3" t="s">
        <v>91</v>
      </c>
      <c r="H27" s="3" t="s">
        <v>92</v>
      </c>
      <c r="I27" s="3" t="s">
        <v>17</v>
      </c>
      <c r="J27" s="3" t="s">
        <v>17</v>
      </c>
      <c r="K27" s="1" t="str">
        <f>_xlfn.DISPIMG("ID_1F00BBE52A0E4F4796E1E9E0C2EE8C54",1)</f>
        <v>=DISPIMG("ID_1F00BBE52A0E4F4796E1E9E0C2EE8C54",1)</v>
      </c>
    </row>
    <row r="28" ht="42.35" spans="1:11">
      <c r="A28" s="3" t="s">
        <v>93</v>
      </c>
      <c r="B28" s="4" t="s">
        <v>13</v>
      </c>
      <c r="C28" s="1">
        <v>111</v>
      </c>
      <c r="D28" s="1">
        <v>-335</v>
      </c>
      <c r="E28" s="1" t="s">
        <v>14</v>
      </c>
      <c r="G28" s="3" t="s">
        <v>94</v>
      </c>
      <c r="H28" s="3" t="s">
        <v>95</v>
      </c>
      <c r="I28" s="3" t="s">
        <v>44</v>
      </c>
      <c r="J28" s="3" t="s">
        <v>44</v>
      </c>
      <c r="K28" s="1" t="str">
        <f>_xlfn.DISPIMG("ID_E6ECB00C17474DCD8BEF22A57E41C4BF",1)</f>
        <v>=DISPIMG("ID_E6ECB00C17474DCD8BEF22A57E41C4BF",1)</v>
      </c>
    </row>
    <row r="29" ht="42.35" spans="1:11">
      <c r="A29" s="3" t="s">
        <v>96</v>
      </c>
      <c r="B29" s="4" t="s">
        <v>13</v>
      </c>
      <c r="C29" s="1">
        <v>34</v>
      </c>
      <c r="D29" s="1">
        <v>-329</v>
      </c>
      <c r="E29" s="3" t="s">
        <v>14</v>
      </c>
      <c r="F29" s="3" t="s">
        <v>97</v>
      </c>
      <c r="G29" s="3" t="s">
        <v>98</v>
      </c>
      <c r="H29" s="3" t="s">
        <v>99</v>
      </c>
      <c r="I29" s="3" t="s">
        <v>44</v>
      </c>
      <c r="J29" s="3" t="s">
        <v>44</v>
      </c>
      <c r="K29" s="1" t="str">
        <f>_xlfn.DISPIMG("ID_03051F88F87C4DFCB8172FB2976D579E",1)</f>
        <v>=DISPIMG("ID_03051F88F87C4DFCB8172FB2976D579E",1)</v>
      </c>
    </row>
  </sheetData>
  <sheetProtection formatCells="0" insertHyperlinks="0" autoFilter="0"/>
  <dataValidations count="5">
    <dataValidation allowBlank="1" showErrorMessage="1" sqref="B1:E1 F$1:F$1048576 K$1:K$1048576" errorStyle="information"/>
    <dataValidation type="list" allowBlank="1" showErrorMessage="1" errorTitle="错误提示" error="请输入下拉列表中的值" sqref="B2:B1048576" errorStyle="information">
      <formula1>"主世界,下界,末地"</formula1>
    </dataValidation>
    <dataValidation type="whole" operator="between" allowBlank="1" showErrorMessage="1" errorTitle="错误提示" error="请输入一个整数：数字介于  至  之间" sqref="C2:C1048576" errorStyle="information">
      <formula1>-30000000</formula1>
      <formula2>30000000</formula2>
    </dataValidation>
    <dataValidation type="whole" operator="between" allowBlank="1" showErrorMessage="1" errorTitle="错误提示" error="请输入一个整数：数字介于 -30000000 至 30000000 之间" sqref="D2:D1048576" errorStyle="information">
      <formula1>-30000000</formula1>
      <formula2>30000000</formula2>
    </dataValidation>
    <dataValidation type="list" allowBlank="1" showErrorMessage="1" errorTitle="错误提示" error="请输入下拉列表中的值" sqref="E2:E1048576" errorStyle="information">
      <formula1>"步行,冰道,铁轨"</formula1>
    </dataValidation>
  </dataValidation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7"/>
  <sheetViews>
    <sheetView topLeftCell="A4" workbookViewId="0">
      <selection activeCell="K39" sqref="K39"/>
    </sheetView>
  </sheetViews>
  <sheetFormatPr defaultColWidth="11.3333333333333" defaultRowHeight="19.5" outlineLevelRow="6"/>
  <cols>
    <col min="1" max="1" width="14.7777777777778" style="1" customWidth="1"/>
    <col min="2" max="2" width="11.3333333333333" style="2"/>
    <col min="3" max="5" width="11.3333333333333" style="1"/>
    <col min="6" max="6" width="43.6222222222222" style="1" customWidth="1"/>
    <col min="7" max="7" width="43.1111111111111" style="1" customWidth="1"/>
    <col min="8" max="8" width="28.5925925925926" style="1" customWidth="1"/>
    <col min="9" max="16384" width="11.3333333333333" style="1"/>
  </cols>
  <sheetData>
    <row r="1" spans="1:12">
      <c r="A1" s="3" t="s">
        <v>0</v>
      </c>
      <c r="B1" s="4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ht="43.35" spans="1:11">
      <c r="A2" s="3" t="s">
        <v>100</v>
      </c>
      <c r="B2" s="4" t="s">
        <v>52</v>
      </c>
      <c r="C2" s="1">
        <v>100</v>
      </c>
      <c r="D2" s="1">
        <v>-300</v>
      </c>
      <c r="E2" s="3" t="s">
        <v>14</v>
      </c>
      <c r="G2" s="3" t="s">
        <v>101</v>
      </c>
      <c r="I2" s="3" t="s">
        <v>21</v>
      </c>
      <c r="J2" s="3" t="s">
        <v>21</v>
      </c>
      <c r="K2" s="1" t="str">
        <f>_xlfn.DISPIMG("ID_95965AD5C23649138B471DE35FB97F0D",1)</f>
        <v>=DISPIMG("ID_95965AD5C23649138B471DE35FB97F0D",1)</v>
      </c>
    </row>
    <row r="3" ht="43.35" spans="1:11">
      <c r="A3" s="3" t="s">
        <v>102</v>
      </c>
      <c r="B3" s="4" t="s">
        <v>13</v>
      </c>
      <c r="C3" s="1">
        <v>100</v>
      </c>
      <c r="D3" s="1">
        <v>-300</v>
      </c>
      <c r="E3" s="3" t="s">
        <v>14</v>
      </c>
      <c r="G3" s="3" t="s">
        <v>103</v>
      </c>
      <c r="I3" s="3" t="s">
        <v>21</v>
      </c>
      <c r="J3" s="3" t="s">
        <v>21</v>
      </c>
      <c r="K3" s="1" t="str">
        <f>_xlfn.DISPIMG("ID_8305746EFEB248DFA3FA051B65B3A5AF",1)</f>
        <v>=DISPIMG("ID_8305746EFEB248DFA3FA051B65B3A5AF",1)</v>
      </c>
    </row>
    <row r="4" ht="43.35" spans="1:11">
      <c r="A4" s="3" t="s">
        <v>104</v>
      </c>
      <c r="B4" s="2" t="s">
        <v>13</v>
      </c>
      <c r="C4" s="1">
        <v>900</v>
      </c>
      <c r="D4" s="1">
        <v>-900</v>
      </c>
      <c r="E4" s="1" t="s">
        <v>33</v>
      </c>
      <c r="F4" s="3" t="s">
        <v>105</v>
      </c>
      <c r="G4" s="3" t="s">
        <v>106</v>
      </c>
      <c r="I4" s="3" t="s">
        <v>107</v>
      </c>
      <c r="J4" s="3" t="s">
        <v>21</v>
      </c>
      <c r="K4" s="1" t="str">
        <f>_xlfn.DISPIMG("ID_B215A82552CD4C7CA1C4C88B46D21ADD",1)</f>
        <v>=DISPIMG("ID_B215A82552CD4C7CA1C4C88B46D21ADD",1)</v>
      </c>
    </row>
    <row r="5" ht="47" spans="1:11">
      <c r="A5" s="3" t="s">
        <v>108</v>
      </c>
      <c r="B5" s="4" t="s">
        <v>13</v>
      </c>
      <c r="C5" s="1">
        <v>125</v>
      </c>
      <c r="D5" s="1">
        <v>-304</v>
      </c>
      <c r="E5" s="3" t="s">
        <v>14</v>
      </c>
      <c r="G5" s="3" t="s">
        <v>109</v>
      </c>
      <c r="H5" s="3" t="s">
        <v>110</v>
      </c>
      <c r="I5" s="3"/>
      <c r="J5" s="3" t="s">
        <v>17</v>
      </c>
      <c r="K5" s="1" t="str">
        <f>_xlfn.DISPIMG("ID_F78A7A7AFEFC45089777A06355927BE3",1)</f>
        <v>=DISPIMG("ID_F78A7A7AFEFC45089777A06355927BE3",1)</v>
      </c>
    </row>
    <row r="6" ht="47" spans="1:11">
      <c r="A6" s="3" t="s">
        <v>111</v>
      </c>
      <c r="B6" s="4" t="s">
        <v>13</v>
      </c>
      <c r="C6" s="1">
        <v>522</v>
      </c>
      <c r="D6" s="1">
        <v>-454</v>
      </c>
      <c r="E6" s="3" t="s">
        <v>33</v>
      </c>
      <c r="F6" s="3" t="s">
        <v>112</v>
      </c>
      <c r="G6" s="3" t="s">
        <v>113</v>
      </c>
      <c r="K6" s="1" t="str">
        <f>_xlfn.DISPIMG("ID_3998C920A2A84376A98D1721A5B9E281",1)</f>
        <v>=DISPIMG("ID_3998C920A2A84376A98D1721A5B9E281",1)</v>
      </c>
    </row>
    <row r="7" spans="1:8">
      <c r="A7" s="3" t="s">
        <v>114</v>
      </c>
      <c r="B7" s="4" t="s">
        <v>13</v>
      </c>
      <c r="F7" s="3" t="s">
        <v>115</v>
      </c>
      <c r="H7" s="3" t="s">
        <v>110</v>
      </c>
    </row>
  </sheetData>
  <sheetProtection formatCells="0" insertHyperlinks="0" autoFilter="0"/>
  <dataValidations count="5">
    <dataValidation allowBlank="1" showErrorMessage="1" sqref="B1:F1 F2:F1048576 K$1:K$1048576" errorStyle="information"/>
    <dataValidation type="list" allowBlank="1" showErrorMessage="1" errorTitle="错误提示" error="请输入下拉列表中的值" sqref="B2:B1048576" errorStyle="information">
      <formula1>"主世界,下界,末地"</formula1>
    </dataValidation>
    <dataValidation type="whole" operator="between" allowBlank="1" showErrorMessage="1" errorTitle="错误提示" error="请输入一个整数：数字介于  至  之间" sqref="C2:C1048576" errorStyle="information">
      <formula1>-30000000</formula1>
      <formula2>30000000</formula2>
    </dataValidation>
    <dataValidation type="whole" operator="between" allowBlank="1" showErrorMessage="1" errorTitle="错误提示" error="请输入一个整数：数字介于 -30000000 至 30000000 之间" sqref="D2:D1048576" errorStyle="information">
      <formula1>-30000000</formula1>
      <formula2>30000000</formula2>
    </dataValidation>
    <dataValidation type="list" allowBlank="1" showErrorMessage="1" errorTitle="错误提示" error="请输入下拉列表中的值" sqref="E2:E1048576" errorStyle="information">
      <formula1>"步行,冰道,铁轨"</formula1>
    </dataValidation>
  </dataValidation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9"/>
  <sheetViews>
    <sheetView topLeftCell="A6" workbookViewId="0">
      <selection activeCell="K39" sqref="K39"/>
    </sheetView>
  </sheetViews>
  <sheetFormatPr defaultColWidth="11.3333333333333" defaultRowHeight="19.5"/>
  <cols>
    <col min="1" max="1" width="14.7777777777778" style="1" customWidth="1"/>
    <col min="2" max="2" width="11.3333333333333" style="2"/>
    <col min="3" max="5" width="11.3333333333333" style="1"/>
    <col min="6" max="6" width="43.6222222222222" style="1" customWidth="1"/>
    <col min="7" max="7" width="43.1111111111111" style="1" customWidth="1"/>
    <col min="8" max="8" width="28.5925925925926" style="1" customWidth="1"/>
    <col min="9" max="16384" width="11.3333333333333" style="1"/>
  </cols>
  <sheetData>
    <row r="1" spans="1:12">
      <c r="A1" s="3" t="s">
        <v>0</v>
      </c>
      <c r="B1" s="4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ht="47" spans="1:11">
      <c r="A2" s="3" t="s">
        <v>116</v>
      </c>
      <c r="B2" s="2" t="s">
        <v>13</v>
      </c>
      <c r="C2" s="1">
        <v>47</v>
      </c>
      <c r="D2" s="1">
        <v>-265</v>
      </c>
      <c r="E2" s="1" t="s">
        <v>14</v>
      </c>
      <c r="G2" s="3" t="s">
        <v>117</v>
      </c>
      <c r="I2" s="3" t="s">
        <v>17</v>
      </c>
      <c r="J2" s="3" t="s">
        <v>17</v>
      </c>
      <c r="K2" s="1" t="str">
        <f>_xlfn.DISPIMG("ID_DC1B461A4A674B21858AF61E24AE4AD0",1)</f>
        <v>=DISPIMG("ID_DC1B461A4A674B21858AF61E24AE4AD0",1)</v>
      </c>
    </row>
    <row r="3" ht="43.35" spans="1:11">
      <c r="A3" s="3" t="s">
        <v>118</v>
      </c>
      <c r="B3" s="2" t="s">
        <v>13</v>
      </c>
      <c r="C3" s="1">
        <v>172</v>
      </c>
      <c r="D3" s="1">
        <v>-230</v>
      </c>
      <c r="E3" s="1" t="s">
        <v>14</v>
      </c>
      <c r="G3" s="3" t="s">
        <v>119</v>
      </c>
      <c r="I3" s="3" t="s">
        <v>21</v>
      </c>
      <c r="J3" s="3" t="s">
        <v>21</v>
      </c>
      <c r="K3" s="1" t="str">
        <f>_xlfn.DISPIMG("ID_76CFE7B882524CEB932064A2FB9E4D48",1)</f>
        <v>=DISPIMG("ID_76CFE7B882524CEB932064A2FB9E4D48",1)</v>
      </c>
    </row>
    <row r="4" ht="47" spans="1:11">
      <c r="A4" s="3" t="s">
        <v>120</v>
      </c>
      <c r="B4" s="4" t="s">
        <v>13</v>
      </c>
      <c r="C4" s="1">
        <v>75</v>
      </c>
      <c r="D4" s="1">
        <v>-280</v>
      </c>
      <c r="E4" s="3" t="s">
        <v>14</v>
      </c>
      <c r="G4" s="3" t="s">
        <v>121</v>
      </c>
      <c r="I4" s="3" t="s">
        <v>17</v>
      </c>
      <c r="J4" s="3" t="s">
        <v>17</v>
      </c>
      <c r="K4" s="1" t="str">
        <f>_xlfn.DISPIMG("ID_A3EF66246FCB445F820E6BC5F6575353",1)</f>
        <v>=DISPIMG("ID_A3EF66246FCB445F820E6BC5F6575353",1)</v>
      </c>
    </row>
    <row r="5" ht="47" spans="1:11">
      <c r="A5" s="3" t="s">
        <v>122</v>
      </c>
      <c r="B5" s="4" t="s">
        <v>13</v>
      </c>
      <c r="C5" s="1">
        <v>19</v>
      </c>
      <c r="D5" s="1">
        <v>-181</v>
      </c>
      <c r="E5" s="3" t="s">
        <v>14</v>
      </c>
      <c r="G5" s="3" t="s">
        <v>123</v>
      </c>
      <c r="I5" s="3" t="s">
        <v>17</v>
      </c>
      <c r="J5" s="3" t="s">
        <v>17</v>
      </c>
      <c r="K5" s="1" t="str">
        <f>_xlfn.DISPIMG("ID_A57374AA42DC48829D330EC27D037629",1)</f>
        <v>=DISPIMG("ID_A57374AA42DC48829D330EC27D037629",1)</v>
      </c>
    </row>
    <row r="6" ht="47" spans="1:11">
      <c r="A6" s="3" t="s">
        <v>124</v>
      </c>
      <c r="B6" s="4" t="s">
        <v>13</v>
      </c>
      <c r="C6" s="1">
        <v>35</v>
      </c>
      <c r="D6" s="1">
        <v>-290</v>
      </c>
      <c r="E6" s="3" t="s">
        <v>14</v>
      </c>
      <c r="G6" s="3" t="s">
        <v>125</v>
      </c>
      <c r="I6" s="3" t="s">
        <v>17</v>
      </c>
      <c r="J6" s="3" t="s">
        <v>17</v>
      </c>
      <c r="K6" s="1" t="str">
        <f>_xlfn.DISPIMG("ID_B07D03F5703F429D99C5D36649E40CB0",1)</f>
        <v>=DISPIMG("ID_B07D03F5703F429D99C5D36649E40CB0",1)</v>
      </c>
    </row>
    <row r="7" ht="44.95" spans="1:11">
      <c r="A7" s="3" t="s">
        <v>126</v>
      </c>
      <c r="B7" s="4" t="s">
        <v>13</v>
      </c>
      <c r="C7" s="1">
        <v>140</v>
      </c>
      <c r="D7" s="1">
        <v>-323</v>
      </c>
      <c r="E7" s="3" t="s">
        <v>14</v>
      </c>
      <c r="F7" s="3" t="s">
        <v>127</v>
      </c>
      <c r="G7" s="3" t="s">
        <v>128</v>
      </c>
      <c r="H7" s="3" t="s">
        <v>129</v>
      </c>
      <c r="I7" s="3" t="s">
        <v>31</v>
      </c>
      <c r="J7" s="3" t="s">
        <v>31</v>
      </c>
      <c r="K7" s="1" t="str">
        <f>_xlfn.DISPIMG("ID_121BABDF39A54BBD8DD22E23AE7DAD31",1)</f>
        <v>=DISPIMG("ID_121BABDF39A54BBD8DD22E23AE7DAD31",1)</v>
      </c>
    </row>
    <row r="8" ht="44.95" spans="1:11">
      <c r="A8" s="3" t="s">
        <v>130</v>
      </c>
      <c r="B8" s="4" t="s">
        <v>13</v>
      </c>
      <c r="C8" s="1">
        <v>14</v>
      </c>
      <c r="D8" s="1">
        <v>-230</v>
      </c>
      <c r="E8" s="3" t="s">
        <v>14</v>
      </c>
      <c r="F8" s="3" t="s">
        <v>131</v>
      </c>
      <c r="G8" s="3" t="s">
        <v>132</v>
      </c>
      <c r="H8" s="3" t="s">
        <v>133</v>
      </c>
      <c r="I8" s="3" t="s">
        <v>31</v>
      </c>
      <c r="J8" s="3" t="s">
        <v>31</v>
      </c>
      <c r="K8" s="3" t="str">
        <f>_xlfn.DISPIMG("ID_7B644DAF1B0F4B0E83A175A23CD8321C",1)</f>
        <v>=DISPIMG("ID_7B644DAF1B0F4B0E83A175A23CD8321C",1)</v>
      </c>
    </row>
    <row r="9" ht="44.95" spans="1:11">
      <c r="A9" s="3" t="s">
        <v>134</v>
      </c>
      <c r="B9" s="4" t="s">
        <v>13</v>
      </c>
      <c r="C9" s="1">
        <v>-29</v>
      </c>
      <c r="D9" s="1">
        <v>-236</v>
      </c>
      <c r="E9" s="3" t="s">
        <v>14</v>
      </c>
      <c r="F9" s="3" t="s">
        <v>135</v>
      </c>
      <c r="G9" s="3" t="s">
        <v>136</v>
      </c>
      <c r="H9" s="3" t="s">
        <v>137</v>
      </c>
      <c r="I9" s="3" t="s">
        <v>31</v>
      </c>
      <c r="J9" s="3" t="s">
        <v>31</v>
      </c>
      <c r="K9" s="1" t="str">
        <f>_xlfn.DISPIMG("ID_5CB1CC0A2A80449C9BAEA81DF8F4257D",1)</f>
        <v>=DISPIMG("ID_5CB1CC0A2A80449C9BAEA81DF8F4257D",1)</v>
      </c>
    </row>
  </sheetData>
  <sheetProtection formatCells="0" insertHyperlinks="0" autoFilter="0"/>
  <dataValidations count="5">
    <dataValidation allowBlank="1" showErrorMessage="1" sqref="B1:F1 F2:F1048576 K1:K6 K9:K1048576" errorStyle="information"/>
    <dataValidation type="list" allowBlank="1" showErrorMessage="1" errorTitle="错误提示" error="请输入下拉列表中的值" sqref="B2:B1048576" errorStyle="information">
      <formula1>"主世界,下界,末地"</formula1>
    </dataValidation>
    <dataValidation type="whole" operator="between" allowBlank="1" showErrorMessage="1" errorTitle="错误提示" error="请输入一个整数：数字介于  至  之间" sqref="C2:C1048576" errorStyle="information">
      <formula1>-30000000</formula1>
      <formula2>30000000</formula2>
    </dataValidation>
    <dataValidation type="whole" operator="between" allowBlank="1" showErrorMessage="1" errorTitle="错误提示" error="请输入一个整数：数字介于 -30000000 至 30000000 之间" sqref="D2:D1048576" errorStyle="information">
      <formula1>-30000000</formula1>
      <formula2>30000000</formula2>
    </dataValidation>
    <dataValidation type="list" allowBlank="1" showErrorMessage="1" errorTitle="错误提示" error="请输入下拉列表中的值" sqref="E2:E1048576" errorStyle="information">
      <formula1>"步行,冰道,铁轨"</formula1>
    </dataValidation>
  </dataValidation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1"/>
  <sheetViews>
    <sheetView topLeftCell="K37" workbookViewId="0">
      <selection activeCell="K39" sqref="K39"/>
    </sheetView>
  </sheetViews>
  <sheetFormatPr defaultColWidth="11.3333333333333" defaultRowHeight="19.5"/>
  <cols>
    <col min="1" max="1" width="14.7777777777778" style="1" customWidth="1"/>
    <col min="2" max="2" width="11.3333333333333" style="2"/>
    <col min="3" max="5" width="11.3333333333333" style="1"/>
    <col min="6" max="6" width="43.6222222222222" style="1" customWidth="1"/>
    <col min="7" max="7" width="43.1111111111111" style="1" customWidth="1"/>
    <col min="8" max="8" width="28.5925925925926" style="1" customWidth="1"/>
    <col min="9" max="16384" width="11.3333333333333" style="1"/>
  </cols>
  <sheetData>
    <row r="1" spans="1:12">
      <c r="A1" s="3" t="s">
        <v>0</v>
      </c>
      <c r="B1" s="4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</row>
    <row r="2" ht="47" spans="1:11">
      <c r="A2" s="3" t="s">
        <v>12</v>
      </c>
      <c r="B2" s="2" t="s">
        <v>13</v>
      </c>
      <c r="C2" s="1">
        <v>64</v>
      </c>
      <c r="D2" s="1">
        <v>-283</v>
      </c>
      <c r="E2" s="1" t="s">
        <v>14</v>
      </c>
      <c r="G2" s="3" t="s">
        <v>15</v>
      </c>
      <c r="H2" s="3" t="s">
        <v>16</v>
      </c>
      <c r="I2" s="3" t="s">
        <v>17</v>
      </c>
      <c r="J2" s="3" t="s">
        <v>17</v>
      </c>
      <c r="K2" s="1" t="str">
        <f>_xlfn.DISPIMG("ID_7A2EAF9182894D7F966E187E650304CA",1)</f>
        <v>=DISPIMG("ID_7A2EAF9182894D7F966E187E650304CA",1)</v>
      </c>
    </row>
    <row r="3" ht="47" spans="1:11">
      <c r="A3" s="3" t="s">
        <v>116</v>
      </c>
      <c r="B3" s="2" t="s">
        <v>13</v>
      </c>
      <c r="C3" s="1">
        <v>47</v>
      </c>
      <c r="D3" s="1">
        <v>-265</v>
      </c>
      <c r="E3" s="1" t="s">
        <v>14</v>
      </c>
      <c r="G3" s="3" t="s">
        <v>117</v>
      </c>
      <c r="I3" s="3" t="s">
        <v>17</v>
      </c>
      <c r="J3" s="3" t="s">
        <v>17</v>
      </c>
      <c r="K3" s="1" t="str">
        <f>_xlfn.DISPIMG("ID_DC1B461A4A674B21858AF61E24AE4AD0",1)</f>
        <v>=DISPIMG("ID_DC1B461A4A674B21858AF61E24AE4AD0",1)</v>
      </c>
    </row>
    <row r="4" ht="43.35" spans="1:11">
      <c r="A4" s="3" t="s">
        <v>18</v>
      </c>
      <c r="B4" s="4" t="s">
        <v>13</v>
      </c>
      <c r="C4" s="1">
        <v>71</v>
      </c>
      <c r="D4" s="1">
        <v>-335</v>
      </c>
      <c r="E4" s="3" t="s">
        <v>14</v>
      </c>
      <c r="G4" s="3" t="s">
        <v>19</v>
      </c>
      <c r="H4" s="3" t="s">
        <v>20</v>
      </c>
      <c r="I4" s="3" t="s">
        <v>21</v>
      </c>
      <c r="J4" s="3" t="s">
        <v>21</v>
      </c>
      <c r="K4" s="1" t="str">
        <f>_xlfn.DISPIMG("ID_4047F85248E044D6A370FC36FE6FD5E9",1)</f>
        <v>=DISPIMG("ID_4047F85248E044D6A370FC36FE6FD5E9",1)</v>
      </c>
    </row>
    <row r="5" ht="43.35" spans="1:11">
      <c r="A5" s="3" t="s">
        <v>22</v>
      </c>
      <c r="B5" s="4" t="s">
        <v>13</v>
      </c>
      <c r="C5" s="1">
        <v>83</v>
      </c>
      <c r="D5" s="1">
        <v>-310</v>
      </c>
      <c r="E5" s="3" t="s">
        <v>14</v>
      </c>
      <c r="G5" s="3" t="s">
        <v>23</v>
      </c>
      <c r="H5" s="3" t="s">
        <v>24</v>
      </c>
      <c r="I5" s="3" t="s">
        <v>21</v>
      </c>
      <c r="J5" s="3" t="s">
        <v>21</v>
      </c>
      <c r="K5" s="1" t="str">
        <f>_xlfn.DISPIMG("ID_573647D9144642178DAA9196DFFB17AB",1)</f>
        <v>=DISPIMG("ID_573647D9144642178DAA9196DFFB17AB",1)</v>
      </c>
    </row>
    <row r="6" ht="43.35" spans="1:11">
      <c r="A6" s="3" t="s">
        <v>100</v>
      </c>
      <c r="B6" s="4" t="s">
        <v>52</v>
      </c>
      <c r="C6" s="1">
        <v>100</v>
      </c>
      <c r="D6" s="1">
        <v>-300</v>
      </c>
      <c r="E6" s="3" t="s">
        <v>14</v>
      </c>
      <c r="G6" s="3" t="s">
        <v>101</v>
      </c>
      <c r="I6" s="3" t="s">
        <v>21</v>
      </c>
      <c r="J6" s="3" t="s">
        <v>21</v>
      </c>
      <c r="K6" s="1" t="str">
        <f>_xlfn.DISPIMG("ID_95965AD5C23649138B471DE35FB97F0D",1)</f>
        <v>=DISPIMG("ID_95965AD5C23649138B471DE35FB97F0D",1)</v>
      </c>
    </row>
    <row r="7" ht="43.35" spans="1:11">
      <c r="A7" s="3" t="s">
        <v>102</v>
      </c>
      <c r="B7" s="4" t="s">
        <v>13</v>
      </c>
      <c r="C7" s="1">
        <v>100</v>
      </c>
      <c r="D7" s="1">
        <v>-300</v>
      </c>
      <c r="E7" s="3" t="s">
        <v>14</v>
      </c>
      <c r="G7" s="3" t="s">
        <v>103</v>
      </c>
      <c r="I7" s="3" t="s">
        <v>21</v>
      </c>
      <c r="J7" s="3" t="s">
        <v>21</v>
      </c>
      <c r="K7" s="1" t="str">
        <f>_xlfn.DISPIMG("ID_8305746EFEB248DFA3FA051B65B3A5AF",1)</f>
        <v>=DISPIMG("ID_8305746EFEB248DFA3FA051B65B3A5AF",1)</v>
      </c>
    </row>
    <row r="8" ht="43.35" spans="1:11">
      <c r="A8" s="3" t="s">
        <v>25</v>
      </c>
      <c r="B8" s="2" t="s">
        <v>13</v>
      </c>
      <c r="C8" s="1">
        <v>0</v>
      </c>
      <c r="D8" s="1">
        <v>-280</v>
      </c>
      <c r="E8" s="3" t="s">
        <v>14</v>
      </c>
      <c r="G8" s="3" t="s">
        <v>26</v>
      </c>
      <c r="H8" s="3" t="s">
        <v>27</v>
      </c>
      <c r="I8" s="3" t="s">
        <v>21</v>
      </c>
      <c r="J8" s="3" t="s">
        <v>21</v>
      </c>
      <c r="K8" s="1" t="str">
        <f>_xlfn.DISPIMG("ID_37B0F7D23DB646C1AEA997DA07E4AD2E",1)</f>
        <v>=DISPIMG("ID_37B0F7D23DB646C1AEA997DA07E4AD2E",1)</v>
      </c>
    </row>
    <row r="9" ht="43.35" spans="1:11">
      <c r="A9" s="3" t="s">
        <v>28</v>
      </c>
      <c r="B9" s="4" t="s">
        <v>13</v>
      </c>
      <c r="C9" s="1">
        <v>86</v>
      </c>
      <c r="D9" s="1">
        <v>-361</v>
      </c>
      <c r="E9" s="3" t="s">
        <v>14</v>
      </c>
      <c r="G9" s="3" t="s">
        <v>29</v>
      </c>
      <c r="H9" s="3" t="s">
        <v>30</v>
      </c>
      <c r="I9" s="3" t="s">
        <v>31</v>
      </c>
      <c r="J9" s="3" t="s">
        <v>21</v>
      </c>
      <c r="K9" s="1" t="str">
        <f>_xlfn.DISPIMG("ID_D8A4E237C97A466780D598FA7F29C4F9",1)</f>
        <v>=DISPIMG("ID_D8A4E237C97A466780D598FA7F29C4F9",1)</v>
      </c>
    </row>
    <row r="10" ht="43.35" spans="1:11">
      <c r="A10" s="3" t="s">
        <v>32</v>
      </c>
      <c r="B10" s="4" t="s">
        <v>13</v>
      </c>
      <c r="C10" s="1">
        <v>-690</v>
      </c>
      <c r="D10" s="1">
        <v>-200</v>
      </c>
      <c r="E10" s="3" t="s">
        <v>33</v>
      </c>
      <c r="G10" s="3" t="s">
        <v>34</v>
      </c>
      <c r="H10" s="3" t="s">
        <v>35</v>
      </c>
      <c r="I10" s="3" t="s">
        <v>21</v>
      </c>
      <c r="J10" s="3" t="s">
        <v>21</v>
      </c>
      <c r="K10" s="1" t="str">
        <f>_xlfn.DISPIMG("ID_378670D1F2C64E95B07BA60D055A26BE",1)</f>
        <v>=DISPIMG("ID_378670D1F2C64E95B07BA60D055A26BE",1)</v>
      </c>
    </row>
    <row r="11" ht="43.35" spans="1:11">
      <c r="A11" s="3" t="s">
        <v>36</v>
      </c>
      <c r="B11" s="4" t="s">
        <v>13</v>
      </c>
      <c r="C11" s="1">
        <v>-16</v>
      </c>
      <c r="D11" s="1">
        <v>88</v>
      </c>
      <c r="E11" s="1" t="s">
        <v>14</v>
      </c>
      <c r="G11" s="3" t="s">
        <v>37</v>
      </c>
      <c r="H11" s="3" t="s">
        <v>38</v>
      </c>
      <c r="I11" s="3" t="s">
        <v>21</v>
      </c>
      <c r="J11" s="3" t="s">
        <v>21</v>
      </c>
      <c r="K11" s="1" t="str">
        <f>_xlfn.DISPIMG("ID_D2277567584847BC97114896D771155C",1)</f>
        <v>=DISPIMG("ID_D2277567584847BC97114896D771155C",1)</v>
      </c>
    </row>
    <row r="12" ht="43.35" spans="1:11">
      <c r="A12" s="3" t="s">
        <v>39</v>
      </c>
      <c r="B12" s="2" t="s">
        <v>13</v>
      </c>
      <c r="C12" s="1">
        <v>120</v>
      </c>
      <c r="D12" s="1">
        <v>780</v>
      </c>
      <c r="E12" s="1" t="s">
        <v>33</v>
      </c>
      <c r="G12" s="3" t="s">
        <v>40</v>
      </c>
      <c r="H12" s="3" t="s">
        <v>24</v>
      </c>
      <c r="I12" s="3" t="s">
        <v>21</v>
      </c>
      <c r="J12" s="3" t="s">
        <v>21</v>
      </c>
      <c r="K12" s="1" t="str">
        <f>_xlfn.DISPIMG("ID_0CB2D33BBEBB49309BB74BDC5F66945E",1)</f>
        <v>=DISPIMG("ID_0CB2D33BBEBB49309BB74BDC5F66945E",1)</v>
      </c>
    </row>
    <row r="13" ht="43.35" spans="1:11">
      <c r="A13" s="3" t="s">
        <v>45</v>
      </c>
      <c r="B13" s="2" t="s">
        <v>13</v>
      </c>
      <c r="C13" s="1">
        <v>179</v>
      </c>
      <c r="D13" s="1">
        <v>-152</v>
      </c>
      <c r="E13" s="1" t="s">
        <v>14</v>
      </c>
      <c r="G13" s="3" t="s">
        <v>138</v>
      </c>
      <c r="I13" s="3" t="s">
        <v>21</v>
      </c>
      <c r="J13" s="3" t="s">
        <v>21</v>
      </c>
      <c r="K13" s="1" t="str">
        <f>_xlfn.DISPIMG("ID_3FC85C63B17645F8B54A3CC93D2F6366",1)</f>
        <v>=DISPIMG("ID_3FC85C63B17645F8B54A3CC93D2F6366",1)</v>
      </c>
    </row>
    <row r="14" ht="43.35" spans="1:11">
      <c r="A14" s="3" t="s">
        <v>118</v>
      </c>
      <c r="B14" s="2" t="s">
        <v>13</v>
      </c>
      <c r="C14" s="1">
        <v>172</v>
      </c>
      <c r="D14" s="1">
        <v>-230</v>
      </c>
      <c r="E14" s="1" t="s">
        <v>14</v>
      </c>
      <c r="G14" s="3" t="s">
        <v>119</v>
      </c>
      <c r="I14" s="3" t="s">
        <v>21</v>
      </c>
      <c r="J14" s="3" t="s">
        <v>21</v>
      </c>
      <c r="K14" s="1" t="str">
        <f>_xlfn.DISPIMG("ID_76CFE7B882524CEB932064A2FB9E4D48",1)</f>
        <v>=DISPIMG("ID_76CFE7B882524CEB932064A2FB9E4D48",1)</v>
      </c>
    </row>
    <row r="15" ht="43.35" spans="1:11">
      <c r="A15" s="3" t="s">
        <v>47</v>
      </c>
      <c r="B15" s="2" t="s">
        <v>13</v>
      </c>
      <c r="C15" s="1">
        <v>310</v>
      </c>
      <c r="D15" s="1">
        <v>161</v>
      </c>
      <c r="E15" s="1" t="s">
        <v>48</v>
      </c>
      <c r="G15" s="3" t="s">
        <v>49</v>
      </c>
      <c r="H15" s="3" t="s">
        <v>50</v>
      </c>
      <c r="I15" s="3" t="s">
        <v>21</v>
      </c>
      <c r="J15" s="3" t="s">
        <v>21</v>
      </c>
      <c r="K15" s="1" t="str">
        <f>_xlfn.DISPIMG("ID_053122705E3D419599783EBE03035FF1",1)</f>
        <v>=DISPIMG("ID_053122705E3D419599783EBE03035FF1",1)</v>
      </c>
    </row>
    <row r="16" ht="43.35" spans="1:11">
      <c r="A16" s="3" t="s">
        <v>51</v>
      </c>
      <c r="B16" s="2" t="s">
        <v>52</v>
      </c>
      <c r="C16" s="1">
        <v>38</v>
      </c>
      <c r="D16" s="1">
        <v>16</v>
      </c>
      <c r="E16" s="1" t="s">
        <v>14</v>
      </c>
      <c r="F16" s="3" t="s">
        <v>53</v>
      </c>
      <c r="G16" s="3" t="s">
        <v>54</v>
      </c>
      <c r="H16" s="3"/>
      <c r="I16" s="3" t="s">
        <v>21</v>
      </c>
      <c r="J16" s="3" t="s">
        <v>21</v>
      </c>
      <c r="K16" s="1" t="str">
        <f>_xlfn.DISPIMG("ID_7C1A331EDC6643C2812DCD595780B9C9",1)</f>
        <v>=DISPIMG("ID_7C1A331EDC6643C2812DCD595780B9C9",1)</v>
      </c>
    </row>
    <row r="17" ht="43.35" spans="1:11">
      <c r="A17" s="3" t="s">
        <v>55</v>
      </c>
      <c r="B17" s="2" t="s">
        <v>13</v>
      </c>
      <c r="C17" s="1">
        <v>420</v>
      </c>
      <c r="D17" s="1">
        <v>-360</v>
      </c>
      <c r="E17" s="1" t="s">
        <v>33</v>
      </c>
      <c r="G17" s="3" t="s">
        <v>56</v>
      </c>
      <c r="H17" s="3" t="s">
        <v>50</v>
      </c>
      <c r="I17" s="3" t="s">
        <v>21</v>
      </c>
      <c r="J17" s="3" t="s">
        <v>21</v>
      </c>
      <c r="K17" s="1" t="str">
        <f>_xlfn.DISPIMG("ID_EE2B8AFD0D5B4090B96BE215F45154B3",1)</f>
        <v>=DISPIMG("ID_EE2B8AFD0D5B4090B96BE215F45154B3",1)</v>
      </c>
    </row>
    <row r="18" ht="43.35" spans="1:11">
      <c r="A18" s="3" t="s">
        <v>57</v>
      </c>
      <c r="B18" s="2" t="s">
        <v>52</v>
      </c>
      <c r="C18" s="1">
        <v>113</v>
      </c>
      <c r="D18" s="1">
        <v>68</v>
      </c>
      <c r="E18" s="1" t="s">
        <v>14</v>
      </c>
      <c r="F18" s="3" t="s">
        <v>53</v>
      </c>
      <c r="G18" s="3" t="s">
        <v>58</v>
      </c>
      <c r="H18" s="3" t="s">
        <v>59</v>
      </c>
      <c r="I18" s="3" t="s">
        <v>21</v>
      </c>
      <c r="J18" s="3" t="s">
        <v>21</v>
      </c>
      <c r="K18" s="1" t="str">
        <f>_xlfn.DISPIMG("ID_4DB4B9AD5AE442139BDD901799F4A96B",1)</f>
        <v>=DISPIMG("ID_4DB4B9AD5AE442139BDD901799F4A96B",1)</v>
      </c>
    </row>
    <row r="19" ht="43.35" spans="1:11">
      <c r="A19" s="3" t="s">
        <v>60</v>
      </c>
      <c r="B19" s="2" t="s">
        <v>52</v>
      </c>
      <c r="C19" s="1">
        <v>200</v>
      </c>
      <c r="D19" s="1">
        <v>-150</v>
      </c>
      <c r="E19" s="1" t="s">
        <v>14</v>
      </c>
      <c r="F19" s="3" t="s">
        <v>53</v>
      </c>
      <c r="G19" s="3" t="s">
        <v>61</v>
      </c>
      <c r="H19" s="3" t="s">
        <v>38</v>
      </c>
      <c r="I19" s="3" t="s">
        <v>21</v>
      </c>
      <c r="J19" s="3" t="s">
        <v>21</v>
      </c>
      <c r="K19" s="1" t="str">
        <f>_xlfn.DISPIMG("ID_B7A0717767AC4D76AABBCB7D5D31F59B",1)</f>
        <v>=DISPIMG("ID_B7A0717767AC4D76AABBCB7D5D31F59B",1)</v>
      </c>
    </row>
    <row r="20" ht="43.35" spans="1:11">
      <c r="A20" s="3" t="s">
        <v>62</v>
      </c>
      <c r="B20" s="2" t="s">
        <v>52</v>
      </c>
      <c r="C20" s="1">
        <v>-33</v>
      </c>
      <c r="D20" s="1">
        <v>-62</v>
      </c>
      <c r="E20" s="1" t="s">
        <v>14</v>
      </c>
      <c r="F20" s="3" t="s">
        <v>53</v>
      </c>
      <c r="G20" s="3" t="s">
        <v>63</v>
      </c>
      <c r="H20" s="3" t="s">
        <v>38</v>
      </c>
      <c r="I20" s="3" t="s">
        <v>21</v>
      </c>
      <c r="J20" s="3" t="s">
        <v>21</v>
      </c>
      <c r="K20" s="1" t="str">
        <f>_xlfn.DISPIMG("ID_D104349635624F3E9BF2EAC56BE0895D",1)</f>
        <v>=DISPIMG("ID_D104349635624F3E9BF2EAC56BE0895D",1)</v>
      </c>
    </row>
    <row r="21" ht="43.35" spans="1:11">
      <c r="A21" s="3" t="s">
        <v>64</v>
      </c>
      <c r="B21" s="2" t="s">
        <v>52</v>
      </c>
      <c r="C21" s="1">
        <v>-190</v>
      </c>
      <c r="D21" s="1">
        <v>-687</v>
      </c>
      <c r="E21" s="1" t="s">
        <v>33</v>
      </c>
      <c r="F21" s="3" t="s">
        <v>53</v>
      </c>
      <c r="G21" s="3" t="s">
        <v>65</v>
      </c>
      <c r="H21" s="3" t="s">
        <v>38</v>
      </c>
      <c r="I21" s="3" t="s">
        <v>21</v>
      </c>
      <c r="J21" s="3" t="s">
        <v>21</v>
      </c>
      <c r="K21" s="1" t="str">
        <f>_xlfn.DISPIMG("ID_121E927718084901AD5CBCE1D13A8E39",1)</f>
        <v>=DISPIMG("ID_121E927718084901AD5CBCE1D13A8E39",1)</v>
      </c>
    </row>
    <row r="22" ht="43.35" spans="1:11">
      <c r="A22" s="3" t="s">
        <v>104</v>
      </c>
      <c r="B22" s="2" t="s">
        <v>13</v>
      </c>
      <c r="C22" s="1">
        <v>900</v>
      </c>
      <c r="D22" s="1">
        <v>-900</v>
      </c>
      <c r="E22" s="1" t="s">
        <v>33</v>
      </c>
      <c r="F22" s="3" t="s">
        <v>105</v>
      </c>
      <c r="G22" s="3" t="s">
        <v>106</v>
      </c>
      <c r="I22" s="3" t="s">
        <v>107</v>
      </c>
      <c r="J22" s="3" t="s">
        <v>21</v>
      </c>
      <c r="K22" s="1" t="str">
        <f>_xlfn.DISPIMG("ID_B215A82552CD4C7CA1C4C88B46D21ADD",1)</f>
        <v>=DISPIMG("ID_B215A82552CD4C7CA1C4C88B46D21ADD",1)</v>
      </c>
    </row>
    <row r="23" ht="43.35" spans="1:11">
      <c r="A23" s="3" t="s">
        <v>66</v>
      </c>
      <c r="B23" s="2" t="s">
        <v>13</v>
      </c>
      <c r="C23" s="1">
        <v>900</v>
      </c>
      <c r="D23" s="1">
        <v>-900</v>
      </c>
      <c r="E23" s="1" t="s">
        <v>33</v>
      </c>
      <c r="H23" s="3" t="s">
        <v>67</v>
      </c>
      <c r="I23" s="1" t="s">
        <v>21</v>
      </c>
      <c r="J23" s="3" t="s">
        <v>21</v>
      </c>
      <c r="K23" s="1" t="str">
        <f>_xlfn.DISPIMG("ID_32E96544B42F442D9DE10CD51EB00D4D",1)</f>
        <v>=DISPIMG("ID_32E96544B42F442D9DE10CD51EB00D4D",1)</v>
      </c>
    </row>
    <row r="24" ht="43.35" spans="1:11">
      <c r="A24" s="3" t="s">
        <v>68</v>
      </c>
      <c r="B24" s="2" t="s">
        <v>69</v>
      </c>
      <c r="C24" s="1">
        <v>100</v>
      </c>
      <c r="D24" s="1">
        <v>0</v>
      </c>
      <c r="E24" s="1" t="s">
        <v>14</v>
      </c>
      <c r="G24" s="3" t="s">
        <v>70</v>
      </c>
      <c r="H24" s="3" t="s">
        <v>71</v>
      </c>
      <c r="I24" s="3" t="s">
        <v>21</v>
      </c>
      <c r="J24" s="3" t="s">
        <v>21</v>
      </c>
      <c r="K24" s="1" t="str">
        <f>_xlfn.DISPIMG("ID_F30931F3C2F44A34A76B49AF5CAB02EF",1)</f>
        <v>=DISPIMG("ID_F30931F3C2F44A34A76B49AF5CAB02EF",1)</v>
      </c>
    </row>
    <row r="25" ht="43.35" spans="1:11">
      <c r="A25" s="3" t="s">
        <v>72</v>
      </c>
      <c r="B25" s="2" t="s">
        <v>69</v>
      </c>
      <c r="C25" s="1">
        <v>250</v>
      </c>
      <c r="D25" s="1">
        <v>-50</v>
      </c>
      <c r="E25" s="1" t="s">
        <v>14</v>
      </c>
      <c r="G25" s="3" t="s">
        <v>73</v>
      </c>
      <c r="I25" s="3" t="s">
        <v>21</v>
      </c>
      <c r="J25" s="3" t="s">
        <v>21</v>
      </c>
      <c r="K25" s="1" t="str">
        <f>_xlfn.DISPIMG("ID_919FC353632B4DF1B2E880703577AE33",1)</f>
        <v>=DISPIMG("ID_919FC353632B4DF1B2E880703577AE33",1)</v>
      </c>
    </row>
    <row r="26" ht="47" spans="1:11">
      <c r="A26" s="3" t="s">
        <v>74</v>
      </c>
      <c r="B26" s="2" t="s">
        <v>13</v>
      </c>
      <c r="C26" s="1">
        <v>-22</v>
      </c>
      <c r="D26" s="1">
        <v>-275</v>
      </c>
      <c r="E26" s="1" t="s">
        <v>14</v>
      </c>
      <c r="G26" s="3" t="s">
        <v>75</v>
      </c>
      <c r="H26" s="3" t="s">
        <v>76</v>
      </c>
      <c r="I26" s="3" t="s">
        <v>17</v>
      </c>
      <c r="J26" s="3" t="s">
        <v>17</v>
      </c>
      <c r="K26" s="1" t="str">
        <f>_xlfn.DISPIMG("ID_AE3B93496A3B446FA8D33C14621414E0",1)</f>
        <v>=DISPIMG("ID_AE3B93496A3B446FA8D33C14621414E0",1)</v>
      </c>
    </row>
    <row r="27" ht="47" spans="1:11">
      <c r="A27" s="3" t="s">
        <v>77</v>
      </c>
      <c r="B27" s="2" t="s">
        <v>13</v>
      </c>
      <c r="C27" s="1">
        <v>100</v>
      </c>
      <c r="D27" s="1">
        <v>-267</v>
      </c>
      <c r="E27" s="1" t="s">
        <v>14</v>
      </c>
      <c r="G27" s="3" t="s">
        <v>78</v>
      </c>
      <c r="H27" s="3" t="s">
        <v>50</v>
      </c>
      <c r="K27" s="1" t="str">
        <f>_xlfn.DISPIMG("ID_028456917AE84F2AA0D42B6D0A9022ED",1)</f>
        <v>=DISPIMG("ID_028456917AE84F2AA0D42B6D0A9022ED",1)</v>
      </c>
    </row>
    <row r="28" ht="47" spans="1:11">
      <c r="A28" s="3" t="s">
        <v>120</v>
      </c>
      <c r="B28" s="4" t="s">
        <v>13</v>
      </c>
      <c r="C28" s="1">
        <v>75</v>
      </c>
      <c r="D28" s="1">
        <v>-280</v>
      </c>
      <c r="E28" s="3" t="s">
        <v>14</v>
      </c>
      <c r="G28" s="3" t="s">
        <v>121</v>
      </c>
      <c r="I28" s="3" t="s">
        <v>17</v>
      </c>
      <c r="J28" s="3" t="s">
        <v>17</v>
      </c>
      <c r="K28" s="1" t="str">
        <f>_xlfn.DISPIMG("ID_A3EF66246FCB445F820E6BC5F6575353",1)</f>
        <v>=DISPIMG("ID_A3EF66246FCB445F820E6BC5F6575353",1)</v>
      </c>
    </row>
    <row r="29" ht="47" spans="1:11">
      <c r="A29" s="3" t="s">
        <v>108</v>
      </c>
      <c r="B29" s="4" t="s">
        <v>13</v>
      </c>
      <c r="C29" s="1">
        <v>125</v>
      </c>
      <c r="D29" s="1">
        <v>-304</v>
      </c>
      <c r="E29" s="3" t="s">
        <v>14</v>
      </c>
      <c r="G29" s="3" t="s">
        <v>109</v>
      </c>
      <c r="H29" s="3" t="s">
        <v>110</v>
      </c>
      <c r="I29" s="3"/>
      <c r="J29" s="3" t="s">
        <v>17</v>
      </c>
      <c r="K29" s="1" t="str">
        <f>_xlfn.DISPIMG("ID_F78A7A7AFEFC45089777A06355927BE3",1)</f>
        <v>=DISPIMG("ID_F78A7A7AFEFC45089777A06355927BE3",1)</v>
      </c>
    </row>
    <row r="30" ht="47" spans="1:11">
      <c r="A30" s="3" t="s">
        <v>79</v>
      </c>
      <c r="B30" s="4" t="s">
        <v>13</v>
      </c>
      <c r="C30" s="1">
        <v>22</v>
      </c>
      <c r="D30" s="1">
        <v>-314</v>
      </c>
      <c r="E30" s="3" t="s">
        <v>14</v>
      </c>
      <c r="G30" s="3" t="s">
        <v>80</v>
      </c>
      <c r="H30" s="3" t="s">
        <v>81</v>
      </c>
      <c r="I30" s="3" t="s">
        <v>17</v>
      </c>
      <c r="J30" s="3" t="s">
        <v>17</v>
      </c>
      <c r="K30" s="1" t="str">
        <f>_xlfn.DISPIMG("ID_6B66B4C22CDE4D6FB3A06D6D1F3BBEFA",1)</f>
        <v>=DISPIMG("ID_6B66B4C22CDE4D6FB3A06D6D1F3BBEFA",1)</v>
      </c>
    </row>
    <row r="31" ht="47" spans="1:11">
      <c r="A31" s="3" t="s">
        <v>82</v>
      </c>
      <c r="B31" s="4" t="s">
        <v>13</v>
      </c>
      <c r="C31" s="1">
        <v>55</v>
      </c>
      <c r="D31" s="1">
        <v>-240</v>
      </c>
      <c r="E31" s="3" t="s">
        <v>14</v>
      </c>
      <c r="G31" s="3" t="s">
        <v>83</v>
      </c>
      <c r="H31" s="3" t="s">
        <v>84</v>
      </c>
      <c r="I31" s="3"/>
      <c r="J31" s="3" t="s">
        <v>17</v>
      </c>
      <c r="K31" s="1" t="str">
        <f>_xlfn.DISPIMG("ID_07AB01214EC94729A3367BBDF101D0F4",1)</f>
        <v>=DISPIMG("ID_07AB01214EC94729A3367BBDF101D0F4",1)</v>
      </c>
    </row>
    <row r="32" ht="47" spans="1:11">
      <c r="A32" s="3" t="s">
        <v>122</v>
      </c>
      <c r="B32" s="4" t="s">
        <v>13</v>
      </c>
      <c r="C32" s="1">
        <v>19</v>
      </c>
      <c r="D32" s="1">
        <v>-181</v>
      </c>
      <c r="E32" s="3" t="s">
        <v>14</v>
      </c>
      <c r="G32" s="3" t="s">
        <v>123</v>
      </c>
      <c r="I32" s="3" t="s">
        <v>17</v>
      </c>
      <c r="J32" s="3" t="s">
        <v>17</v>
      </c>
      <c r="K32" s="1" t="str">
        <f>_xlfn.DISPIMG("ID_A57374AA42DC48829D330EC27D037629",1)</f>
        <v>=DISPIMG("ID_A57374AA42DC48829D330EC27D037629",1)</v>
      </c>
    </row>
    <row r="33" ht="47" spans="1:11">
      <c r="A33" s="3" t="s">
        <v>111</v>
      </c>
      <c r="B33" s="4" t="s">
        <v>13</v>
      </c>
      <c r="C33" s="1">
        <v>522</v>
      </c>
      <c r="D33" s="1">
        <v>-454</v>
      </c>
      <c r="E33" s="3" t="s">
        <v>33</v>
      </c>
      <c r="F33" s="3" t="s">
        <v>112</v>
      </c>
      <c r="G33" s="3" t="s">
        <v>113</v>
      </c>
      <c r="K33" s="1" t="str">
        <f>_xlfn.DISPIMG("ID_3998C920A2A84376A98D1721A5B9E281",1)</f>
        <v>=DISPIMG("ID_3998C920A2A84376A98D1721A5B9E281",1)</v>
      </c>
    </row>
    <row r="34" ht="47" spans="1:11">
      <c r="A34" s="3" t="s">
        <v>85</v>
      </c>
      <c r="B34" s="4" t="s">
        <v>52</v>
      </c>
      <c r="C34" s="1">
        <v>83</v>
      </c>
      <c r="D34" s="1">
        <v>-32</v>
      </c>
      <c r="E34" s="3" t="s">
        <v>33</v>
      </c>
      <c r="F34" s="3" t="s">
        <v>86</v>
      </c>
      <c r="G34" s="3" t="s">
        <v>87</v>
      </c>
      <c r="H34" s="3" t="s">
        <v>88</v>
      </c>
      <c r="I34" s="3" t="s">
        <v>17</v>
      </c>
      <c r="J34" s="3" t="s">
        <v>17</v>
      </c>
      <c r="K34" s="1" t="str">
        <f>_xlfn.DISPIMG("ID_E8228A7B1A8A4AD1970E4139E93ABCCA",1)</f>
        <v>=DISPIMG("ID_E8228A7B1A8A4AD1970E4139E93ABCCA",1)</v>
      </c>
    </row>
    <row r="35" ht="47" spans="1:11">
      <c r="A35" s="3" t="s">
        <v>124</v>
      </c>
      <c r="B35" s="4" t="s">
        <v>13</v>
      </c>
      <c r="C35" s="1">
        <v>35</v>
      </c>
      <c r="D35" s="1">
        <v>-290</v>
      </c>
      <c r="E35" s="3" t="s">
        <v>14</v>
      </c>
      <c r="G35" s="3" t="s">
        <v>125</v>
      </c>
      <c r="I35" s="3" t="s">
        <v>17</v>
      </c>
      <c r="J35" s="3" t="s">
        <v>17</v>
      </c>
      <c r="K35" s="1" t="str">
        <f>_xlfn.DISPIMG("ID_B07D03F5703F429D99C5D36649E40CB0",1)</f>
        <v>=DISPIMG("ID_B07D03F5703F429D99C5D36649E40CB0",1)</v>
      </c>
    </row>
    <row r="36" ht="47" spans="1:11">
      <c r="A36" s="3" t="s">
        <v>89</v>
      </c>
      <c r="B36" s="4" t="s">
        <v>13</v>
      </c>
      <c r="C36" s="1">
        <v>-2348</v>
      </c>
      <c r="D36" s="1">
        <v>1460</v>
      </c>
      <c r="E36" s="3" t="s">
        <v>33</v>
      </c>
      <c r="F36" s="3" t="s">
        <v>90</v>
      </c>
      <c r="G36" s="3" t="s">
        <v>91</v>
      </c>
      <c r="H36" s="3" t="s">
        <v>92</v>
      </c>
      <c r="I36" s="3" t="s">
        <v>17</v>
      </c>
      <c r="J36" s="3" t="s">
        <v>17</v>
      </c>
      <c r="K36" s="1" t="str">
        <f>_xlfn.DISPIMG("ID_1F00BBE52A0E4F4796E1E9E0C2EE8C54",1)</f>
        <v>=DISPIMG("ID_1F00BBE52A0E4F4796E1E9E0C2EE8C54",1)</v>
      </c>
    </row>
    <row r="37" ht="42.35" spans="1:11">
      <c r="A37" s="3" t="s">
        <v>93</v>
      </c>
      <c r="B37" s="4" t="s">
        <v>13</v>
      </c>
      <c r="C37" s="1">
        <v>111</v>
      </c>
      <c r="D37" s="1">
        <v>-335</v>
      </c>
      <c r="E37" s="1" t="s">
        <v>14</v>
      </c>
      <c r="G37" s="3" t="s">
        <v>94</v>
      </c>
      <c r="H37" s="3" t="s">
        <v>95</v>
      </c>
      <c r="I37" s="3" t="s">
        <v>44</v>
      </c>
      <c r="J37" s="3" t="s">
        <v>44</v>
      </c>
      <c r="K37" s="1" t="str">
        <f>_xlfn.DISPIMG("ID_E6ECB00C17474DCD8BEF22A57E41C4BF",1)</f>
        <v>=DISPIMG("ID_E6ECB00C17474DCD8BEF22A57E41C4BF",1)</v>
      </c>
    </row>
    <row r="38" ht="44.95" spans="1:11">
      <c r="A38" s="3" t="s">
        <v>126</v>
      </c>
      <c r="B38" s="4" t="s">
        <v>13</v>
      </c>
      <c r="C38" s="1">
        <v>140</v>
      </c>
      <c r="D38" s="1">
        <v>-323</v>
      </c>
      <c r="E38" s="3" t="s">
        <v>14</v>
      </c>
      <c r="F38" s="3" t="s">
        <v>127</v>
      </c>
      <c r="G38" s="3" t="s">
        <v>128</v>
      </c>
      <c r="H38" s="3" t="s">
        <v>129</v>
      </c>
      <c r="I38" s="3" t="s">
        <v>31</v>
      </c>
      <c r="J38" s="3" t="s">
        <v>31</v>
      </c>
      <c r="K38" s="1" t="str">
        <f>_xlfn.DISPIMG("ID_121BABDF39A54BBD8DD22E23AE7DAD31",1)</f>
        <v>=DISPIMG("ID_121BABDF39A54BBD8DD22E23AE7DAD31",1)</v>
      </c>
    </row>
    <row r="39" ht="44.95" spans="1:11">
      <c r="A39" s="3" t="s">
        <v>130</v>
      </c>
      <c r="B39" s="4" t="s">
        <v>13</v>
      </c>
      <c r="C39" s="1">
        <v>14</v>
      </c>
      <c r="D39" s="1">
        <v>-230</v>
      </c>
      <c r="E39" s="3" t="s">
        <v>14</v>
      </c>
      <c r="F39" s="3" t="s">
        <v>131</v>
      </c>
      <c r="G39" s="3" t="s">
        <v>132</v>
      </c>
      <c r="H39" s="3" t="s">
        <v>133</v>
      </c>
      <c r="I39" s="3" t="s">
        <v>31</v>
      </c>
      <c r="J39" s="3" t="s">
        <v>31</v>
      </c>
      <c r="K39" s="3" t="str">
        <f>_xlfn.DISPIMG("ID_7B644DAF1B0F4B0E83A175A23CD8321C",1)</f>
        <v>=DISPIMG("ID_7B644DAF1B0F4B0E83A175A23CD8321C",1)</v>
      </c>
    </row>
    <row r="40" ht="44.95" spans="1:11">
      <c r="A40" s="3" t="s">
        <v>134</v>
      </c>
      <c r="B40" s="4" t="s">
        <v>13</v>
      </c>
      <c r="C40" s="1">
        <v>-29</v>
      </c>
      <c r="D40" s="1">
        <v>-236</v>
      </c>
      <c r="E40" s="3" t="s">
        <v>14</v>
      </c>
      <c r="F40" s="3" t="s">
        <v>135</v>
      </c>
      <c r="G40" s="3" t="s">
        <v>136</v>
      </c>
      <c r="H40" s="3" t="s">
        <v>137</v>
      </c>
      <c r="I40" s="3" t="s">
        <v>31</v>
      </c>
      <c r="J40" s="3" t="s">
        <v>31</v>
      </c>
      <c r="K40" s="1" t="str">
        <f>_xlfn.DISPIMG("ID_5CB1CC0A2A80449C9BAEA81DF8F4257D",1)</f>
        <v>=DISPIMG("ID_5CB1CC0A2A80449C9BAEA81DF8F4257D",1)</v>
      </c>
    </row>
    <row r="41" ht="47" spans="1:11">
      <c r="A41" s="3" t="s">
        <v>41</v>
      </c>
      <c r="B41" s="4" t="s">
        <v>13</v>
      </c>
      <c r="C41" s="1">
        <v>26</v>
      </c>
      <c r="D41" s="1">
        <v>-326</v>
      </c>
      <c r="E41" s="3" t="s">
        <v>14</v>
      </c>
      <c r="G41" s="3" t="s">
        <v>42</v>
      </c>
      <c r="H41" s="3" t="s">
        <v>43</v>
      </c>
      <c r="I41" s="3" t="s">
        <v>44</v>
      </c>
      <c r="J41" s="3" t="s">
        <v>44</v>
      </c>
      <c r="K41" s="1" t="str">
        <f>_xlfn.DISPIMG("ID_B3778BE6818D470EB3791E4C40A0331C",1)</f>
        <v>=DISPIMG("ID_B3778BE6818D470EB3791E4C40A0331C",1)</v>
      </c>
    </row>
  </sheetData>
  <sheetProtection formatCells="0" insertHyperlinks="0" autoFilter="0"/>
  <dataValidations count="5">
    <dataValidation allowBlank="1" showErrorMessage="1" sqref="B1:E1 F$1:F$1048576 K1:K37 K40:K1048576" errorStyle="information"/>
    <dataValidation type="list" allowBlank="1" showErrorMessage="1" errorTitle="错误提示" error="请输入下拉列表中的值" sqref="B2:B1048576" errorStyle="information">
      <formula1>"主世界,下界,末地"</formula1>
    </dataValidation>
    <dataValidation type="whole" operator="between" allowBlank="1" showErrorMessage="1" errorTitle="错误提示" error="请输入一个整数：数字介于  至  之间" sqref="C2:C1048576" errorStyle="information">
      <formula1>-30000000</formula1>
      <formula2>30000000</formula2>
    </dataValidation>
    <dataValidation type="whole" operator="between" allowBlank="1" showErrorMessage="1" errorTitle="错误提示" error="请输入一个整数：数字介于 -30000000 至 30000000 之间" sqref="D2:D1048576" errorStyle="information">
      <formula1>-30000000</formula1>
      <formula2>30000000</formula2>
    </dataValidation>
    <dataValidation type="list" allowBlank="1" showErrorMessage="1" errorTitle="错误提示" error="请输入下拉列表中的值" sqref="E2:E1048576" errorStyle="information">
      <formula1>"步行,冰道,铁轨"</formula1>
    </dataValidation>
  </dataValidations>
  <pageMargins left="0.75" right="0.75" top="1" bottom="1" header="0.5" footer="0.5"/>
  <headerFooter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woProps xmlns="https://web.wps.cn/et/2018/main" xmlns:s="http://schemas.openxmlformats.org/spreadsheetml/2006/main">
  <woSheetsProps>
    <woSheetProps sheetStid="2" interlineOnOff="0" interlineColor="0" isDbSheet="0" isDashBoardSheet="0" isDbDashBoardSheet="0" isFlexPaperSheet="0" topPadding="30" bottomPadding="30" leftPadding="15" rightPadding="15">
      <cellprotection/>
      <appEtDbRelations/>
    </woSheetProps>
    <woSheetProps sheetStid="3" interlineOnOff="0" interlineColor="0" isDbSheet="0" isDashBoardSheet="0" isDbDashBoardSheet="0" isFlexPaperSheet="0" topPadding="30" bottomPadding="30" leftPadding="15" rightPadding="15">
      <cellprotection/>
      <appEtDbRelations/>
    </woSheetProps>
    <woSheetProps sheetStid="4" interlineOnOff="0" interlineColor="0" isDbSheet="0" isDashBoardSheet="0" isDbDashBoardSheet="0" isFlexPaperSheet="0" topPadding="30" bottomPadding="30" leftPadding="15" rightPadding="15">
      <cellprotection/>
      <appEtDbRelations/>
    </woSheetProps>
    <woSheetProps sheetStid="5" interlineOnOff="0" interlineColor="0" isDbSheet="0" isDashBoardSheet="0" isDbDashBoardSheet="0" isFlexPaperSheet="0" topPadding="30" bottomPadding="30" leftPadding="15" rightPadding="15">
      <cellprotection/>
      <appEtDbRelations/>
    </woSheetProps>
  </woSheetsProps>
  <woBookProps>
    <bookSettings fileId="" isFilterShared="1" coreConquerUserId="" isAutoUpdatePaused="0" filterType="conn" isMergeTasksAutoUpdate="0" isInserPicAsAttachment="0"/>
  </woBookProps>
</woProps>
</file>

<file path=customXml/item2.xml><?xml version="1.0" encoding="utf-8"?>
<pixelators xmlns="https://web.wps.cn/et/2018/main" xmlns:s="http://schemas.openxmlformats.org/spreadsheetml/2006/main">
  <pixelatorList sheetStid="2"/>
  <pixelatorList sheetStid="3"/>
  <pixelatorList sheetStid="4"/>
  <pixelatorList sheetStid="5"/>
</pixelators>
</file>

<file path=customXml/itemProps1.xml><?xml version="1.0" encoding="utf-8"?>
<ds:datastoreItem xmlns:ds="http://schemas.openxmlformats.org/officeDocument/2006/customXml" ds:itemID="{06C82605-B75B-4693-9329-32AAD527C692}">
  <ds:schemaRefs>
    <ds:schemaRef ds:uri="https://web.wps.cn/et/2018/main"/>
    <ds:schemaRef ds:uri="http://schemas.openxmlformats.org/spreadsheetml/2006/main"/>
  </ds:schemaRefs>
</ds:datastoreItem>
</file>

<file path=customXml/itemProps2.xml><?xml version="1.0" encoding="utf-8"?>
<ds:datastoreItem xmlns:ds="http://schemas.openxmlformats.org/officeDocument/2006/customXml" ds:itemID="{224D003E-15C9-4FFE-AB16-9E66474EAE4E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WPS Office WWO_wpscloud_20241029184412-48e9a6e67b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机器</vt:lpstr>
      <vt:lpstr>交通</vt:lpstr>
      <vt:lpstr>建筑</vt:lpstr>
      <vt:lpstr>备用副本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2024-10-31T22:02:46Z</dcterms:creat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FFF36FEBD9352A5E068E236765053DAB_41</vt:lpwstr>
  </property>
  <property fmtid="{D5CDD505-2E9C-101B-9397-08002B2CF9AE}" pid="3" name="KSOProductBuildVer">
    <vt:lpwstr>2052-12.9.0.18900</vt:lpwstr>
  </property>
</Properties>
</file>